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C:\Users\mdill\Google Drive\`CURRICULUM\CKLA Materials to Share\Grade 2\Skills Unit 2\"/>
    </mc:Choice>
  </mc:AlternateContent>
  <xr:revisionPtr revIDLastSave="0" documentId="13_ncr:1_{574D6666-F42B-423B-A0C4-69E82EAB62C6}" xr6:coauthVersionLast="47" xr6:coauthVersionMax="47" xr10:uidLastSave="{00000000-0000-0000-0000-000000000000}"/>
  <bookViews>
    <workbookView xWindow="-108" yWindow="-108" windowWidth="23256" windowHeight="12456" tabRatio="764" activeTab="4" xr2:uid="{00000000-000D-0000-FFFF-FFFF00000000}"/>
  </bookViews>
  <sheets>
    <sheet name="Notes - Read First" sheetId="11" r:id="rId1"/>
    <sheet name="(1) Summary Sheet" sheetId="12" r:id="rId2"/>
    <sheet name="(2) Tracker" sheetId="18" r:id="rId3"/>
    <sheet name="Dictation Remediation" sheetId="19" r:id="rId4"/>
    <sheet name="(3) Dashboard" sheetId="14" r:id="rId5"/>
    <sheet name="Sample Summary" sheetId="20" r:id="rId6"/>
    <sheet name="Sample Tracker" sheetId="21" r:id="rId7"/>
    <sheet name="Sample Dictation Remediation" sheetId="22" r:id="rId8"/>
    <sheet name="Sample Dashboard" sheetId="23" r:id="rId9"/>
  </sheets>
  <definedNames>
    <definedName name="_xlnm.Print_Area" localSheetId="1">'(1) Summary Sheet'!$B$2:$Q$31</definedName>
    <definedName name="_xlnm.Print_Area" localSheetId="2">'(2) Tracker'!$B$2:$AN$35</definedName>
    <definedName name="_xlnm.Print_Area" localSheetId="4">'(3) Dashboard'!$B$2:$N$34</definedName>
    <definedName name="_xlnm.Print_Area" localSheetId="3">'Dictation Remediation'!$B$2:$R$27</definedName>
    <definedName name="_xlnm.Print_Area" localSheetId="0">'Notes - Read First'!$B$2:$D$28</definedName>
    <definedName name="_xlnm.Print_Area" localSheetId="8">'Sample Dashboard'!$B$2:$N$34</definedName>
    <definedName name="_xlnm.Print_Area" localSheetId="7">'Sample Dictation Remediation'!$B$2:$R$27</definedName>
    <definedName name="_xlnm.Print_Area" localSheetId="5">'Sample Summary'!$B$2:$Q$31</definedName>
    <definedName name="_xlnm.Print_Area" localSheetId="6">'Sample Tracker'!$B$2:$AN$35</definedName>
    <definedName name="_xlnm.Print_Titles" localSheetId="1">'(1) Summary Sheet'!$B:$C</definedName>
    <definedName name="_xlnm.Print_Titles" localSheetId="2">'(2) Tracker'!$B:$C</definedName>
    <definedName name="_xlnm.Print_Titles" localSheetId="3">'Dictation Remediation'!$B:$B</definedName>
    <definedName name="_xlnm.Print_Titles" localSheetId="7">'Sample Dictation Remediation'!$B:$B</definedName>
    <definedName name="_xlnm.Print_Titles" localSheetId="5">'Sample Summary'!$B:$C</definedName>
    <definedName name="_xlnm.Print_Titles" localSheetId="6">'Sample Tracker'!$B:$C</definedName>
    <definedName name="valuevx">42.314159</definedName>
    <definedName name="vertex42_copyright" hidden="1">"© 2014 Vertex42 LLC"</definedName>
    <definedName name="vertex42_id" hidden="1">"travel-budget.xlsx"</definedName>
    <definedName name="vertex42_title" hidden="1">"Travel Budget Worksheet"</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4" i="23" l="1"/>
  <c r="L3" i="23"/>
  <c r="B5" i="22"/>
  <c r="B4" i="22"/>
  <c r="M31" i="20"/>
  <c r="I31" i="20"/>
  <c r="M30" i="20"/>
  <c r="I30" i="20"/>
  <c r="M29" i="20"/>
  <c r="I29" i="20"/>
  <c r="M28" i="20"/>
  <c r="I28" i="20"/>
  <c r="M27" i="20"/>
  <c r="I27" i="20"/>
  <c r="M26" i="20"/>
  <c r="I26" i="20"/>
  <c r="F26" i="20"/>
  <c r="M25" i="20"/>
  <c r="I25" i="20"/>
  <c r="M24" i="20"/>
  <c r="I24" i="20"/>
  <c r="F24" i="20"/>
  <c r="M23" i="20"/>
  <c r="I23" i="20"/>
  <c r="M22" i="20"/>
  <c r="I22" i="20"/>
  <c r="M21" i="20"/>
  <c r="I21" i="20"/>
  <c r="M20" i="20"/>
  <c r="I20" i="20"/>
  <c r="M19" i="20"/>
  <c r="I19" i="20"/>
  <c r="M18" i="20"/>
  <c r="I18" i="20"/>
  <c r="F18" i="20"/>
  <c r="M17" i="20"/>
  <c r="I17" i="20"/>
  <c r="M16" i="20"/>
  <c r="I16" i="20"/>
  <c r="F16" i="20"/>
  <c r="M15" i="20"/>
  <c r="I15" i="20"/>
  <c r="M14" i="20"/>
  <c r="I14" i="20"/>
  <c r="M13" i="20"/>
  <c r="I13" i="20"/>
  <c r="M12" i="20"/>
  <c r="I12" i="20"/>
  <c r="M11" i="20"/>
  <c r="I11" i="20"/>
  <c r="M10" i="20"/>
  <c r="I10" i="20"/>
  <c r="F10" i="20"/>
  <c r="M9" i="20"/>
  <c r="I9" i="20"/>
  <c r="M8" i="20"/>
  <c r="I8" i="20"/>
  <c r="F8" i="20"/>
  <c r="M7" i="20"/>
  <c r="I7" i="20"/>
  <c r="C30" i="21"/>
  <c r="B30" i="21"/>
  <c r="C29" i="21"/>
  <c r="B29" i="21"/>
  <c r="C28" i="21"/>
  <c r="B28" i="21"/>
  <c r="C27" i="21"/>
  <c r="B27" i="21"/>
  <c r="C26" i="21"/>
  <c r="B26" i="21"/>
  <c r="C25" i="21"/>
  <c r="B25" i="21"/>
  <c r="C24" i="21"/>
  <c r="B24" i="21"/>
  <c r="C23" i="21"/>
  <c r="B23" i="21"/>
  <c r="C22" i="21"/>
  <c r="B22" i="21"/>
  <c r="C21" i="21"/>
  <c r="B21" i="21"/>
  <c r="C20" i="21"/>
  <c r="B20" i="21"/>
  <c r="C19" i="21"/>
  <c r="B19" i="21"/>
  <c r="C18" i="21"/>
  <c r="B18" i="21"/>
  <c r="C17" i="21"/>
  <c r="B17" i="21"/>
  <c r="C16" i="21"/>
  <c r="B16" i="21"/>
  <c r="C15" i="21"/>
  <c r="B15" i="21"/>
  <c r="C14" i="21"/>
  <c r="B14" i="21"/>
  <c r="C13" i="21"/>
  <c r="B13" i="21"/>
  <c r="C12" i="21"/>
  <c r="B12" i="21"/>
  <c r="C11" i="21"/>
  <c r="B11" i="21"/>
  <c r="C10" i="21"/>
  <c r="B10" i="21"/>
  <c r="C9" i="21"/>
  <c r="B9" i="21"/>
  <c r="C8" i="21"/>
  <c r="N20" i="22" s="1" a="1"/>
  <c r="N20" i="22" s="1"/>
  <c r="B8" i="21"/>
  <c r="C7" i="21"/>
  <c r="B7" i="21"/>
  <c r="C6" i="21"/>
  <c r="P20" i="22" s="1" a="1"/>
  <c r="P20" i="22" s="1"/>
  <c r="B6" i="21"/>
  <c r="B5" i="21"/>
  <c r="B4" i="21"/>
  <c r="AC35" i="21"/>
  <c r="H33" i="23" s="1"/>
  <c r="AC34" i="21"/>
  <c r="H32" i="23" s="1"/>
  <c r="AC33" i="21"/>
  <c r="AD35" i="21" s="1"/>
  <c r="H31" i="23"/>
  <c r="AH6" i="18"/>
  <c r="AI6" i="18"/>
  <c r="AJ6" i="18"/>
  <c r="AK6" i="18"/>
  <c r="AL6" i="18"/>
  <c r="O7" i="12"/>
  <c r="Q7" i="12"/>
  <c r="AH7" i="18"/>
  <c r="O8" i="12" s="1"/>
  <c r="Q8" i="12" s="1"/>
  <c r="AI7" i="18"/>
  <c r="AJ7" i="18"/>
  <c r="AK7" i="18"/>
  <c r="AL7" i="18"/>
  <c r="AH8" i="18"/>
  <c r="O9" i="12" s="1"/>
  <c r="Q9" i="12" s="1"/>
  <c r="AI8" i="18"/>
  <c r="AJ8" i="18"/>
  <c r="AK8" i="18"/>
  <c r="AL8" i="18"/>
  <c r="AH9" i="18"/>
  <c r="O10" i="12" s="1"/>
  <c r="Q10" i="12" s="1"/>
  <c r="AI9" i="18"/>
  <c r="AJ9" i="18"/>
  <c r="AK9" i="18"/>
  <c r="AL9" i="18"/>
  <c r="AH10" i="18"/>
  <c r="AI10" i="18"/>
  <c r="O11" i="12" s="1"/>
  <c r="Q11" i="12" s="1"/>
  <c r="AJ10" i="18"/>
  <c r="AK10" i="18"/>
  <c r="AL10" i="18"/>
  <c r="AH11" i="18"/>
  <c r="AI11" i="18"/>
  <c r="AJ11" i="18"/>
  <c r="O12" i="12" s="1"/>
  <c r="Q12" i="12" s="1"/>
  <c r="AK11" i="18"/>
  <c r="AL11" i="18"/>
  <c r="AH12" i="18"/>
  <c r="AI12" i="18"/>
  <c r="AJ12" i="18"/>
  <c r="AK12" i="18"/>
  <c r="AL12" i="18"/>
  <c r="O13" i="12"/>
  <c r="Q13" i="12" s="1"/>
  <c r="AH13" i="18"/>
  <c r="AI13" i="18"/>
  <c r="AJ13" i="18"/>
  <c r="AK13" i="18"/>
  <c r="AL13" i="18"/>
  <c r="O14" i="12"/>
  <c r="Q14" i="12"/>
  <c r="X6" i="21"/>
  <c r="F7" i="20" s="1"/>
  <c r="X7" i="21"/>
  <c r="X8" i="21"/>
  <c r="F9" i="20" s="1"/>
  <c r="X9" i="21"/>
  <c r="X10" i="21"/>
  <c r="F11" i="20" s="1"/>
  <c r="G11" i="20" s="1"/>
  <c r="X11" i="21"/>
  <c r="F12" i="20" s="1"/>
  <c r="X12" i="21"/>
  <c r="F13" i="20" s="1"/>
  <c r="G13" i="20" s="1"/>
  <c r="X13" i="21"/>
  <c r="F14" i="20" s="1"/>
  <c r="G14" i="20" s="1"/>
  <c r="X14" i="21"/>
  <c r="F15" i="20" s="1"/>
  <c r="X15" i="21"/>
  <c r="X16" i="21"/>
  <c r="F17" i="20" s="1"/>
  <c r="X17" i="21"/>
  <c r="X18" i="21"/>
  <c r="F19" i="20" s="1"/>
  <c r="G19" i="20" s="1"/>
  <c r="X19" i="21"/>
  <c r="F20" i="20" s="1"/>
  <c r="X20" i="21"/>
  <c r="F21" i="20" s="1"/>
  <c r="G21" i="20" s="1"/>
  <c r="X21" i="21"/>
  <c r="F22" i="20" s="1"/>
  <c r="G22" i="20" s="1"/>
  <c r="X22" i="21"/>
  <c r="F23" i="20" s="1"/>
  <c r="X23" i="21"/>
  <c r="X24" i="21"/>
  <c r="F25" i="20" s="1"/>
  <c r="X25" i="21"/>
  <c r="X26" i="21"/>
  <c r="F27" i="20" s="1"/>
  <c r="G27" i="20" s="1"/>
  <c r="X27" i="21"/>
  <c r="F28" i="20" s="1"/>
  <c r="X28" i="21"/>
  <c r="F29" i="20" s="1"/>
  <c r="G29" i="20" s="1"/>
  <c r="X29" i="21"/>
  <c r="F30" i="20" s="1"/>
  <c r="G30" i="20" s="1"/>
  <c r="X30" i="21"/>
  <c r="F31" i="20" s="1"/>
  <c r="V34" i="21"/>
  <c r="D32" i="23" s="1"/>
  <c r="AD34" i="21"/>
  <c r="AL6" i="21"/>
  <c r="AL32" i="21" s="1"/>
  <c r="AL7" i="21"/>
  <c r="AL8" i="21"/>
  <c r="AL9" i="21"/>
  <c r="AL10" i="21"/>
  <c r="AL11" i="21"/>
  <c r="AL12" i="21"/>
  <c r="AL13" i="21"/>
  <c r="AL14" i="21"/>
  <c r="AL15" i="21"/>
  <c r="AL16" i="21"/>
  <c r="AL17" i="21"/>
  <c r="AL18" i="21"/>
  <c r="AL19" i="21"/>
  <c r="AL20" i="21"/>
  <c r="AL21" i="21"/>
  <c r="AL22" i="21"/>
  <c r="AL23" i="21"/>
  <c r="AL24" i="21"/>
  <c r="AL25" i="21"/>
  <c r="AL26" i="21"/>
  <c r="AL27" i="21"/>
  <c r="AL28" i="21"/>
  <c r="AL29" i="21"/>
  <c r="AL30" i="21"/>
  <c r="AH6" i="21"/>
  <c r="AH7" i="21"/>
  <c r="O8" i="20" s="1"/>
  <c r="Q8" i="20" s="1"/>
  <c r="AH8" i="21"/>
  <c r="AH9" i="21"/>
  <c r="O10" i="20" s="1"/>
  <c r="Q10" i="20" s="1"/>
  <c r="AH10" i="21"/>
  <c r="O11" i="20" s="1"/>
  <c r="AH11" i="21"/>
  <c r="O12" i="20" s="1"/>
  <c r="Q12" i="20" s="1"/>
  <c r="AH12" i="21"/>
  <c r="AH13" i="21"/>
  <c r="O14" i="20" s="1"/>
  <c r="Q14" i="20" s="1"/>
  <c r="AH14" i="21"/>
  <c r="AH15" i="21"/>
  <c r="AH16" i="21"/>
  <c r="O17" i="20" s="1"/>
  <c r="Q17" i="20" s="1"/>
  <c r="AH17" i="21"/>
  <c r="O18" i="20" s="1"/>
  <c r="Q18" i="20" s="1"/>
  <c r="AH18" i="21"/>
  <c r="AH19" i="21"/>
  <c r="AH20" i="21"/>
  <c r="AH21" i="21"/>
  <c r="O22" i="20" s="1"/>
  <c r="Q22" i="20" s="1"/>
  <c r="AH22" i="21"/>
  <c r="AH23" i="21"/>
  <c r="AH24" i="21"/>
  <c r="O25" i="20" s="1"/>
  <c r="Q25" i="20" s="1"/>
  <c r="AH25" i="21"/>
  <c r="AH26" i="21"/>
  <c r="O27" i="20" s="1"/>
  <c r="AH27" i="21"/>
  <c r="AH28" i="21"/>
  <c r="AH29" i="21"/>
  <c r="O30" i="20" s="1"/>
  <c r="Q30" i="20" s="1"/>
  <c r="AH30" i="21"/>
  <c r="AI6" i="21"/>
  <c r="O7" i="20" s="1"/>
  <c r="Q7" i="20" s="1"/>
  <c r="AI7" i="21"/>
  <c r="AI8" i="21"/>
  <c r="AI9" i="21"/>
  <c r="AI10" i="21"/>
  <c r="AI11" i="21"/>
  <c r="AI12" i="21"/>
  <c r="O13" i="20" s="1"/>
  <c r="Q13" i="20" s="1"/>
  <c r="AI13" i="21"/>
  <c r="AI14" i="21"/>
  <c r="O15" i="20" s="1"/>
  <c r="Q15" i="20" s="1"/>
  <c r="AI15" i="21"/>
  <c r="AI16" i="21"/>
  <c r="AI17" i="21"/>
  <c r="AI18" i="21"/>
  <c r="AI19" i="21"/>
  <c r="AI20" i="21"/>
  <c r="O21" i="20" s="1"/>
  <c r="Q21" i="20" s="1"/>
  <c r="AI21" i="21"/>
  <c r="AI22" i="21"/>
  <c r="O23" i="20" s="1"/>
  <c r="Q23" i="20" s="1"/>
  <c r="AI23" i="21"/>
  <c r="AI24" i="21"/>
  <c r="AI25" i="21"/>
  <c r="AI26" i="21"/>
  <c r="AI27" i="21"/>
  <c r="AI28" i="21"/>
  <c r="O29" i="20" s="1"/>
  <c r="Q29" i="20" s="1"/>
  <c r="AI29" i="21"/>
  <c r="AI30" i="21"/>
  <c r="O31" i="20" s="1"/>
  <c r="Q31" i="20" s="1"/>
  <c r="AI32" i="21"/>
  <c r="AJ6" i="21"/>
  <c r="AJ7" i="21"/>
  <c r="AJ8" i="21"/>
  <c r="AJ9" i="21"/>
  <c r="AJ10" i="21"/>
  <c r="AJ11" i="21"/>
  <c r="AJ12" i="21"/>
  <c r="AJ13" i="21"/>
  <c r="AJ14" i="21"/>
  <c r="AJ15" i="21"/>
  <c r="AJ16" i="21"/>
  <c r="AJ17" i="21"/>
  <c r="AJ18" i="21"/>
  <c r="AJ19" i="21"/>
  <c r="AJ20" i="21"/>
  <c r="AJ21" i="21"/>
  <c r="AJ22" i="21"/>
  <c r="AJ23" i="21"/>
  <c r="AJ24" i="21"/>
  <c r="AJ25" i="21"/>
  <c r="AJ26" i="21"/>
  <c r="AJ27" i="21"/>
  <c r="AJ28" i="21"/>
  <c r="AJ29" i="21"/>
  <c r="AJ30" i="21"/>
  <c r="AK6" i="21"/>
  <c r="AK7" i="21"/>
  <c r="AK8" i="21"/>
  <c r="AK9" i="21"/>
  <c r="AK10" i="21"/>
  <c r="AK11" i="21"/>
  <c r="AK12" i="21"/>
  <c r="AK13" i="21"/>
  <c r="AK14" i="21"/>
  <c r="AK15" i="21"/>
  <c r="AK16" i="21"/>
  <c r="AK17" i="21"/>
  <c r="AK18" i="21"/>
  <c r="AK19" i="21"/>
  <c r="AK20" i="21"/>
  <c r="AK21" i="21"/>
  <c r="AK22" i="21"/>
  <c r="AK23" i="21"/>
  <c r="AK24" i="21"/>
  <c r="AK25" i="21"/>
  <c r="AK26" i="21"/>
  <c r="AK27" i="21"/>
  <c r="AK28" i="21"/>
  <c r="AK29" i="21"/>
  <c r="AK30" i="21"/>
  <c r="AD33" i="21"/>
  <c r="J31" i="20"/>
  <c r="G31" i="20"/>
  <c r="J30" i="20"/>
  <c r="J29" i="20"/>
  <c r="J28" i="20"/>
  <c r="G28" i="20"/>
  <c r="Q27" i="20"/>
  <c r="J27" i="20"/>
  <c r="J26" i="20"/>
  <c r="G26" i="20"/>
  <c r="J25" i="20"/>
  <c r="G25" i="20"/>
  <c r="J24" i="20"/>
  <c r="G24" i="20"/>
  <c r="J23" i="20"/>
  <c r="G23" i="20"/>
  <c r="J22" i="20"/>
  <c r="J21" i="20"/>
  <c r="J20" i="20"/>
  <c r="G20" i="20"/>
  <c r="J19" i="20"/>
  <c r="J18" i="20"/>
  <c r="G18" i="20"/>
  <c r="J17" i="20"/>
  <c r="G17" i="20"/>
  <c r="J16" i="20"/>
  <c r="G16" i="20"/>
  <c r="J15" i="20"/>
  <c r="G15" i="20"/>
  <c r="J14" i="20"/>
  <c r="J13" i="20"/>
  <c r="J12" i="20"/>
  <c r="G12" i="20"/>
  <c r="Q11" i="20"/>
  <c r="J11" i="20"/>
  <c r="J10" i="20"/>
  <c r="G10" i="20"/>
  <c r="J9" i="20"/>
  <c r="G9" i="20"/>
  <c r="J8" i="20"/>
  <c r="G8" i="20"/>
  <c r="J7" i="20"/>
  <c r="G7" i="20"/>
  <c r="I31" i="12"/>
  <c r="J31" i="12" s="1"/>
  <c r="I30" i="12"/>
  <c r="J30" i="12" s="1"/>
  <c r="I29" i="12"/>
  <c r="I28" i="12"/>
  <c r="I27" i="12"/>
  <c r="I26" i="12"/>
  <c r="I25" i="12"/>
  <c r="I24" i="12"/>
  <c r="J24" i="12" s="1"/>
  <c r="I23" i="12"/>
  <c r="J23" i="12" s="1"/>
  <c r="I22" i="12"/>
  <c r="J22" i="12" s="1"/>
  <c r="I21" i="12"/>
  <c r="I20" i="12"/>
  <c r="I19" i="12"/>
  <c r="I18" i="12"/>
  <c r="I17" i="12"/>
  <c r="I16" i="12"/>
  <c r="J16" i="12" s="1"/>
  <c r="I15" i="12"/>
  <c r="J15" i="12" s="1"/>
  <c r="I14" i="12"/>
  <c r="J14" i="12" s="1"/>
  <c r="I13" i="12"/>
  <c r="I12" i="12"/>
  <c r="I11" i="12"/>
  <c r="I10" i="12"/>
  <c r="I9" i="12"/>
  <c r="I8" i="12"/>
  <c r="I7" i="12"/>
  <c r="J7" i="12" s="1"/>
  <c r="B5" i="19"/>
  <c r="B4" i="19"/>
  <c r="X30" i="18"/>
  <c r="F31" i="12" s="1"/>
  <c r="G31" i="12" s="1"/>
  <c r="X29" i="18"/>
  <c r="F30" i="12" s="1"/>
  <c r="G30" i="12" s="1"/>
  <c r="X28" i="18"/>
  <c r="F29" i="12"/>
  <c r="G29" i="12" s="1"/>
  <c r="X27" i="18"/>
  <c r="F28" i="12" s="1"/>
  <c r="X26" i="18"/>
  <c r="F27" i="12" s="1"/>
  <c r="X25" i="18"/>
  <c r="F26" i="12" s="1"/>
  <c r="X24" i="18"/>
  <c r="F25" i="12"/>
  <c r="G25" i="12" s="1"/>
  <c r="X23" i="18"/>
  <c r="F24" i="12" s="1"/>
  <c r="G24" i="12" s="1"/>
  <c r="X22" i="18"/>
  <c r="F23" i="12" s="1"/>
  <c r="X21" i="18"/>
  <c r="F22" i="12" s="1"/>
  <c r="G22" i="12" s="1"/>
  <c r="X20" i="18"/>
  <c r="F21" i="12" s="1"/>
  <c r="G21" i="12" s="1"/>
  <c r="X19" i="18"/>
  <c r="F20" i="12" s="1"/>
  <c r="X18" i="18"/>
  <c r="F19" i="12" s="1"/>
  <c r="X17" i="18"/>
  <c r="F18" i="12" s="1"/>
  <c r="G18" i="12" s="1"/>
  <c r="X16" i="18"/>
  <c r="F17" i="12" s="1"/>
  <c r="G17" i="12" s="1"/>
  <c r="X15" i="18"/>
  <c r="F16" i="12" s="1"/>
  <c r="G16" i="12" s="1"/>
  <c r="X14" i="18"/>
  <c r="F15" i="12" s="1"/>
  <c r="G15" i="12" s="1"/>
  <c r="X13" i="18"/>
  <c r="F14" i="12" s="1"/>
  <c r="G14" i="12" s="1"/>
  <c r="X12" i="18"/>
  <c r="F13" i="12" s="1"/>
  <c r="G13" i="12" s="1"/>
  <c r="X11" i="18"/>
  <c r="F12" i="12" s="1"/>
  <c r="X10" i="18"/>
  <c r="F11" i="12" s="1"/>
  <c r="G11" i="12" s="1"/>
  <c r="X9" i="18"/>
  <c r="F10" i="12" s="1"/>
  <c r="X8" i="18"/>
  <c r="F9" i="12"/>
  <c r="G9" i="12" s="1"/>
  <c r="X7" i="18"/>
  <c r="X6" i="18"/>
  <c r="F7" i="12" s="1"/>
  <c r="AH30" i="18"/>
  <c r="AI30" i="18"/>
  <c r="AJ30" i="18"/>
  <c r="O31" i="12" s="1"/>
  <c r="Q31" i="12" s="1"/>
  <c r="AK30" i="18"/>
  <c r="AL30" i="18"/>
  <c r="AH29" i="18"/>
  <c r="AI29" i="18"/>
  <c r="AJ29" i="18"/>
  <c r="AK29" i="18"/>
  <c r="AL29" i="18"/>
  <c r="O30" i="12"/>
  <c r="Q30" i="12" s="1"/>
  <c r="AH28" i="18"/>
  <c r="O29" i="12" s="1"/>
  <c r="AI28" i="18"/>
  <c r="AJ28" i="18"/>
  <c r="AK28" i="18"/>
  <c r="AL28" i="18"/>
  <c r="AH27" i="18"/>
  <c r="AI27" i="18"/>
  <c r="AJ27" i="18"/>
  <c r="AK27" i="18"/>
  <c r="AL27" i="18"/>
  <c r="AH26" i="18"/>
  <c r="AI26" i="18"/>
  <c r="AJ26" i="18"/>
  <c r="AK26" i="18"/>
  <c r="AL26" i="18"/>
  <c r="AH25" i="18"/>
  <c r="AI25" i="18"/>
  <c r="AJ25" i="18"/>
  <c r="AK25" i="18"/>
  <c r="AL25" i="18"/>
  <c r="O26" i="12" s="1"/>
  <c r="Q26" i="12" s="1"/>
  <c r="AH24" i="18"/>
  <c r="O25" i="12" s="1"/>
  <c r="Q25" i="12" s="1"/>
  <c r="AI24" i="18"/>
  <c r="AJ24" i="18"/>
  <c r="AK24" i="18"/>
  <c r="AL24" i="18"/>
  <c r="AH23" i="18"/>
  <c r="O24" i="12" s="1"/>
  <c r="AI23" i="18"/>
  <c r="AJ23" i="18"/>
  <c r="AK23" i="18"/>
  <c r="AL23" i="18"/>
  <c r="AH22" i="18"/>
  <c r="AI22" i="18"/>
  <c r="AJ22" i="18"/>
  <c r="AK22" i="18"/>
  <c r="AL22" i="18"/>
  <c r="AH21" i="18"/>
  <c r="AI21" i="18"/>
  <c r="AJ21" i="18"/>
  <c r="AK21" i="18"/>
  <c r="AL21" i="18"/>
  <c r="O22" i="12"/>
  <c r="AH20" i="18"/>
  <c r="O21" i="12" s="1"/>
  <c r="Q21" i="12" s="1"/>
  <c r="AI20" i="18"/>
  <c r="AJ20" i="18"/>
  <c r="AK20" i="18"/>
  <c r="AL20" i="18"/>
  <c r="AH19" i="18"/>
  <c r="O20" i="12" s="1"/>
  <c r="Q20" i="12" s="1"/>
  <c r="AI19" i="18"/>
  <c r="AJ19" i="18"/>
  <c r="AK19" i="18"/>
  <c r="AL19" i="18"/>
  <c r="AH18" i="18"/>
  <c r="AI18" i="18"/>
  <c r="AJ18" i="18"/>
  <c r="AK18" i="18"/>
  <c r="AK32" i="18" s="1"/>
  <c r="AL18" i="18"/>
  <c r="AH17" i="18"/>
  <c r="AI17" i="18"/>
  <c r="AJ17" i="18"/>
  <c r="AK17" i="18"/>
  <c r="AL17" i="18"/>
  <c r="O18" i="12"/>
  <c r="Q18" i="12" s="1"/>
  <c r="AH16" i="18"/>
  <c r="O17" i="12" s="1"/>
  <c r="Q17" i="12" s="1"/>
  <c r="AI16" i="18"/>
  <c r="AJ16" i="18"/>
  <c r="AK16" i="18"/>
  <c r="AL16" i="18"/>
  <c r="AH15" i="18"/>
  <c r="AI15" i="18"/>
  <c r="AJ15" i="18"/>
  <c r="AK15" i="18"/>
  <c r="AL15" i="18"/>
  <c r="AH14" i="18"/>
  <c r="AI14" i="18"/>
  <c r="AJ14" i="18"/>
  <c r="O15" i="12" s="1"/>
  <c r="Q15" i="12" s="1"/>
  <c r="AK14" i="18"/>
  <c r="AL14" i="18"/>
  <c r="M31" i="12"/>
  <c r="M30" i="12"/>
  <c r="M29" i="12"/>
  <c r="M28" i="12"/>
  <c r="M27" i="12"/>
  <c r="M26" i="12"/>
  <c r="M25" i="12"/>
  <c r="M24" i="12"/>
  <c r="M23" i="12"/>
  <c r="M22" i="12"/>
  <c r="M21" i="12"/>
  <c r="M20" i="12"/>
  <c r="M19" i="12"/>
  <c r="M18" i="12"/>
  <c r="M17" i="12"/>
  <c r="M16" i="12"/>
  <c r="M15" i="12"/>
  <c r="M14" i="12"/>
  <c r="M13" i="12"/>
  <c r="M12" i="12"/>
  <c r="M11" i="12"/>
  <c r="M10" i="12"/>
  <c r="M9" i="12"/>
  <c r="M8" i="12"/>
  <c r="M7" i="12"/>
  <c r="AC35" i="18"/>
  <c r="H33" i="14" s="1"/>
  <c r="AC34" i="18"/>
  <c r="H32" i="14"/>
  <c r="AC33" i="18"/>
  <c r="AL32" i="18"/>
  <c r="C30" i="18"/>
  <c r="B30" i="18"/>
  <c r="C29" i="18"/>
  <c r="B29" i="18"/>
  <c r="C28" i="18"/>
  <c r="B28" i="18"/>
  <c r="C27" i="18"/>
  <c r="B27" i="18"/>
  <c r="C26" i="18"/>
  <c r="B26" i="18"/>
  <c r="C25" i="18"/>
  <c r="B25" i="18"/>
  <c r="C24" i="18"/>
  <c r="B24" i="18"/>
  <c r="C23" i="18"/>
  <c r="B23" i="18"/>
  <c r="C22" i="18"/>
  <c r="B22" i="18"/>
  <c r="C21" i="18"/>
  <c r="B21" i="18"/>
  <c r="C20" i="18"/>
  <c r="B20" i="18"/>
  <c r="C19" i="18"/>
  <c r="B19" i="18"/>
  <c r="C18" i="18"/>
  <c r="B18" i="18"/>
  <c r="C17" i="18"/>
  <c r="B17" i="18"/>
  <c r="C16" i="18"/>
  <c r="B16" i="18"/>
  <c r="C15" i="18"/>
  <c r="B15" i="18"/>
  <c r="C14" i="18"/>
  <c r="B14" i="18"/>
  <c r="C13" i="18"/>
  <c r="B13" i="18"/>
  <c r="C12" i="18"/>
  <c r="B12" i="18"/>
  <c r="C11" i="18"/>
  <c r="B11" i="18"/>
  <c r="C10" i="18"/>
  <c r="B10" i="18"/>
  <c r="C9" i="18"/>
  <c r="B9" i="18"/>
  <c r="C8" i="18"/>
  <c r="B20" i="19" s="1" a="1"/>
  <c r="B20" i="19" s="1"/>
  <c r="B8" i="18"/>
  <c r="C7" i="18"/>
  <c r="B7" i="18"/>
  <c r="C6" i="18"/>
  <c r="B6" i="18"/>
  <c r="B5" i="18"/>
  <c r="B4" i="18"/>
  <c r="G28" i="12"/>
  <c r="G27" i="12"/>
  <c r="G26" i="12"/>
  <c r="G23" i="12"/>
  <c r="G20" i="12"/>
  <c r="G19" i="12"/>
  <c r="G12" i="12"/>
  <c r="G10" i="12"/>
  <c r="G7" i="12"/>
  <c r="J29" i="12"/>
  <c r="J28" i="12"/>
  <c r="J27" i="12"/>
  <c r="J26" i="12"/>
  <c r="J25" i="12"/>
  <c r="J21" i="12"/>
  <c r="J20" i="12"/>
  <c r="J19" i="12"/>
  <c r="J18" i="12"/>
  <c r="J17" i="12"/>
  <c r="J13" i="12"/>
  <c r="J12" i="12"/>
  <c r="J11" i="12"/>
  <c r="J10" i="12"/>
  <c r="J9" i="12"/>
  <c r="J8" i="12"/>
  <c r="K4" i="14"/>
  <c r="L3" i="14"/>
  <c r="Q24" i="12"/>
  <c r="Q29" i="12"/>
  <c r="Q22" i="12"/>
  <c r="F9" i="19" a="1"/>
  <c r="F9" i="19" s="1"/>
  <c r="F10" i="19" s="1" a="1"/>
  <c r="F10" i="19" s="1"/>
  <c r="J9" i="19" a="1"/>
  <c r="J9" i="19" s="1"/>
  <c r="L9" i="19" a="1"/>
  <c r="L9" i="19" s="1"/>
  <c r="N9" i="19" a="1"/>
  <c r="N9" i="19"/>
  <c r="N10" i="19" s="1" a="1"/>
  <c r="N10" i="19" s="1"/>
  <c r="R9" i="19" a="1"/>
  <c r="R9" i="19" s="1"/>
  <c r="D20" i="19" a="1"/>
  <c r="D20" i="19"/>
  <c r="J20" i="19" a="1"/>
  <c r="J20" i="19" s="1"/>
  <c r="R20" i="19" a="1"/>
  <c r="R20" i="19"/>
  <c r="L20" i="19" a="1"/>
  <c r="L20" i="19" s="1"/>
  <c r="N20" i="19" a="1"/>
  <c r="N20" i="19"/>
  <c r="P20" i="19" a="1"/>
  <c r="P20" i="19"/>
  <c r="L10" i="19" a="1"/>
  <c r="L10" i="19" s="1"/>
  <c r="L21" i="19" a="1"/>
  <c r="L21" i="19"/>
  <c r="L22" i="19" a="1"/>
  <c r="L22" i="19" s="1"/>
  <c r="N21" i="19" a="1"/>
  <c r="N21" i="19"/>
  <c r="N22" i="19" s="1" a="1"/>
  <c r="N22" i="19" s="1"/>
  <c r="B9" i="19" a="1"/>
  <c r="B9" i="19" s="1"/>
  <c r="D9" i="19" a="1"/>
  <c r="D9" i="19" s="1"/>
  <c r="F20" i="19" a="1"/>
  <c r="F20" i="19"/>
  <c r="H20" i="19" a="1"/>
  <c r="H20" i="19" s="1"/>
  <c r="N21" i="22" a="1"/>
  <c r="N21" i="22" s="1"/>
  <c r="J10" i="19" l="1" a="1"/>
  <c r="J10" i="19" s="1"/>
  <c r="H21" i="19" a="1"/>
  <c r="H21" i="19" s="1"/>
  <c r="H22" i="19" s="1" a="1"/>
  <c r="H22" i="19" s="1"/>
  <c r="B21" i="19" a="1"/>
  <c r="B21" i="19" s="1"/>
  <c r="B22" i="19" s="1" a="1"/>
  <c r="B22" i="19" s="1"/>
  <c r="L11" i="19" a="1"/>
  <c r="L11" i="19" s="1"/>
  <c r="L12" i="19" s="1" a="1"/>
  <c r="L12" i="19" s="1"/>
  <c r="J21" i="19" a="1"/>
  <c r="J21" i="19" s="1"/>
  <c r="J22" i="19" a="1"/>
  <c r="J22" i="19" s="1"/>
  <c r="B10" i="19" a="1"/>
  <c r="B10" i="19" s="1"/>
  <c r="B11" i="19" s="1" a="1"/>
  <c r="B11" i="19" s="1"/>
  <c r="R10" i="19" a="1"/>
  <c r="R10" i="19" s="1"/>
  <c r="R11" i="19" a="1"/>
  <c r="R11" i="19" s="1"/>
  <c r="D10" i="19" a="1"/>
  <c r="D10" i="19" s="1"/>
  <c r="D11" i="19" s="1" a="1"/>
  <c r="D11" i="19" s="1"/>
  <c r="N22" i="22" a="1"/>
  <c r="N22" i="22" s="1"/>
  <c r="AD34" i="18"/>
  <c r="AD33" i="18"/>
  <c r="O9" i="20"/>
  <c r="Q9" i="20" s="1"/>
  <c r="L33" i="23" s="1"/>
  <c r="AH32" i="21"/>
  <c r="F21" i="19" a="1"/>
  <c r="F21" i="19" s="1"/>
  <c r="R21" i="19" a="1"/>
  <c r="R21" i="19" s="1"/>
  <c r="R22" i="19" s="1" a="1"/>
  <c r="R22" i="19" s="1"/>
  <c r="O23" i="12"/>
  <c r="Q23" i="12" s="1"/>
  <c r="L31" i="14" s="1"/>
  <c r="O24" i="20"/>
  <c r="Q24" i="20" s="1"/>
  <c r="O16" i="20"/>
  <c r="Q16" i="20" s="1"/>
  <c r="L23" i="19" a="1"/>
  <c r="L23" i="19" s="1"/>
  <c r="D21" i="19" a="1"/>
  <c r="D21" i="19" s="1"/>
  <c r="F11" i="19" a="1"/>
  <c r="F11" i="19" s="1"/>
  <c r="F12" i="19" s="1" a="1"/>
  <c r="F12" i="19" s="1"/>
  <c r="P9" i="19" a="1"/>
  <c r="P9" i="19" s="1"/>
  <c r="AJ32" i="18"/>
  <c r="AJ33" i="18" s="1"/>
  <c r="AJ32" i="21"/>
  <c r="AK32" i="21"/>
  <c r="AK33" i="21" s="1"/>
  <c r="O19" i="12"/>
  <c r="Q19" i="12" s="1"/>
  <c r="P21" i="19" a="1"/>
  <c r="P21" i="19" s="1"/>
  <c r="P22" i="19" s="1" a="1"/>
  <c r="P22" i="19" s="1"/>
  <c r="N23" i="19" a="1"/>
  <c r="N23" i="19" s="1"/>
  <c r="N11" i="19" a="1"/>
  <c r="N11" i="19" s="1"/>
  <c r="H9" i="19" a="1"/>
  <c r="H9" i="19" s="1"/>
  <c r="AD35" i="18"/>
  <c r="AI32" i="18"/>
  <c r="O28" i="12"/>
  <c r="Q28" i="12" s="1"/>
  <c r="O28" i="20"/>
  <c r="Q28" i="20" s="1"/>
  <c r="O20" i="20"/>
  <c r="Q20" i="20" s="1"/>
  <c r="AL33" i="21"/>
  <c r="P21" i="22" a="1"/>
  <c r="P21" i="22" s="1"/>
  <c r="R23" i="19" a="1"/>
  <c r="R23" i="19" s="1"/>
  <c r="R24" i="19" s="1" a="1"/>
  <c r="R24" i="19" s="1"/>
  <c r="O16" i="12"/>
  <c r="Q16" i="12" s="1"/>
  <c r="L32" i="14" s="1"/>
  <c r="AH32" i="18"/>
  <c r="O27" i="12"/>
  <c r="Q27" i="12" s="1"/>
  <c r="O19" i="20"/>
  <c r="Q19" i="20" s="1"/>
  <c r="H31" i="14"/>
  <c r="F8" i="12"/>
  <c r="G8" i="12" s="1"/>
  <c r="V35" i="18"/>
  <c r="V34" i="18"/>
  <c r="V33" i="18"/>
  <c r="O26" i="20"/>
  <c r="Q26" i="20" s="1"/>
  <c r="L31" i="23" s="1"/>
  <c r="V33" i="21"/>
  <c r="X34" i="21" s="1"/>
  <c r="D9" i="22" a="1"/>
  <c r="D9" i="22" s="1"/>
  <c r="L9" i="22" a="1"/>
  <c r="L9" i="22" s="1"/>
  <c r="B20" i="22" a="1"/>
  <c r="B20" i="22" s="1"/>
  <c r="J20" i="22" a="1"/>
  <c r="J20" i="22" s="1"/>
  <c r="R20" i="22" a="1"/>
  <c r="R20" i="22" s="1"/>
  <c r="V35" i="21"/>
  <c r="F9" i="22" a="1"/>
  <c r="F9" i="22" s="1"/>
  <c r="N9" i="22" a="1"/>
  <c r="N9" i="22" s="1"/>
  <c r="D20" i="22" a="1"/>
  <c r="D20" i="22" s="1"/>
  <c r="L20" i="22" a="1"/>
  <c r="L20" i="22" s="1"/>
  <c r="H9" i="22" a="1"/>
  <c r="H9" i="22" s="1"/>
  <c r="P9" i="22" a="1"/>
  <c r="P9" i="22" s="1"/>
  <c r="F20" i="22" a="1"/>
  <c r="F20" i="22" s="1"/>
  <c r="B9" i="22" a="1"/>
  <c r="B9" i="22" s="1"/>
  <c r="J9" i="22" a="1"/>
  <c r="J9" i="22" s="1"/>
  <c r="R9" i="22" a="1"/>
  <c r="R9" i="22" s="1"/>
  <c r="H20" i="22" a="1"/>
  <c r="H20" i="22" s="1"/>
  <c r="D13" i="19" l="1" a="1"/>
  <c r="D13" i="19" s="1"/>
  <c r="F21" i="22" a="1"/>
  <c r="F21" i="22" s="1"/>
  <c r="F22" i="22" a="1"/>
  <c r="F22" i="22" s="1"/>
  <c r="X35" i="21"/>
  <c r="D33" i="23"/>
  <c r="D31" i="14"/>
  <c r="X33" i="18"/>
  <c r="AH33" i="18"/>
  <c r="H10" i="19" a="1"/>
  <c r="H10" i="19" s="1"/>
  <c r="H11" i="19" s="1" a="1"/>
  <c r="H11" i="19" s="1"/>
  <c r="L32" i="23"/>
  <c r="J11" i="19" a="1"/>
  <c r="J11" i="19" s="1"/>
  <c r="P23" i="19" a="1"/>
  <c r="P23" i="19" s="1"/>
  <c r="P24" i="19" s="1" a="1"/>
  <c r="P24" i="19" s="1"/>
  <c r="P10" i="22" a="1"/>
  <c r="P10" i="22" s="1"/>
  <c r="R22" i="22" a="1"/>
  <c r="R22" i="22" s="1"/>
  <c r="R21" i="22" a="1"/>
  <c r="R21" i="22" s="1"/>
  <c r="R23" i="22" s="1" a="1"/>
  <c r="R23" i="22" s="1"/>
  <c r="X34" i="18"/>
  <c r="D32" i="14"/>
  <c r="P22" i="22" a="1"/>
  <c r="P22" i="22" s="1"/>
  <c r="L33" i="14"/>
  <c r="AJ33" i="21"/>
  <c r="AH33" i="21"/>
  <c r="AI33" i="21"/>
  <c r="N12" i="19" a="1"/>
  <c r="N12" i="19" s="1"/>
  <c r="N13" i="19" s="1" a="1"/>
  <c r="N13" i="19" s="1"/>
  <c r="J23" i="19" a="1"/>
  <c r="J23" i="19" s="1"/>
  <c r="F10" i="22" a="1"/>
  <c r="F10" i="22" s="1"/>
  <c r="F11" i="22" s="1" a="1"/>
  <c r="F11" i="22" s="1"/>
  <c r="H10" i="22" a="1"/>
  <c r="H10" i="22" s="1"/>
  <c r="H11" i="22" s="1" a="1"/>
  <c r="H11" i="22" s="1"/>
  <c r="F13" i="19" a="1"/>
  <c r="F13" i="19" s="1"/>
  <c r="F15" i="19" s="1" a="1"/>
  <c r="F15" i="19" s="1"/>
  <c r="F14" i="19" a="1"/>
  <c r="F14" i="19" s="1"/>
  <c r="B11" i="22" a="1"/>
  <c r="B11" i="22" s="1"/>
  <c r="B12" i="22" s="1" a="1"/>
  <c r="B12" i="22" s="1"/>
  <c r="B10" i="22" a="1"/>
  <c r="B10" i="22" s="1"/>
  <c r="J21" i="22" a="1"/>
  <c r="J21" i="22" s="1"/>
  <c r="J22" i="22" s="1" a="1"/>
  <c r="J22" i="22" s="1"/>
  <c r="D33" i="14"/>
  <c r="X35" i="18"/>
  <c r="B21" i="22" a="1"/>
  <c r="B21" i="22" s="1"/>
  <c r="B22" i="22" s="1" a="1"/>
  <c r="B22" i="22" s="1"/>
  <c r="P10" i="19" a="1"/>
  <c r="P10" i="19" s="1"/>
  <c r="D12" i="19" a="1"/>
  <c r="D12" i="19" s="1"/>
  <c r="B12" i="19" a="1"/>
  <c r="B12" i="19" s="1"/>
  <c r="L13" i="19" a="1"/>
  <c r="L13" i="19" s="1"/>
  <c r="B23" i="19" a="1"/>
  <c r="B23" i="19" s="1"/>
  <c r="AK33" i="18"/>
  <c r="F22" i="19" a="1"/>
  <c r="F22" i="19" s="1"/>
  <c r="H21" i="22" a="1"/>
  <c r="H21" i="22" s="1"/>
  <c r="H22" i="22" s="1" a="1"/>
  <c r="H22" i="22" s="1"/>
  <c r="L24" i="19" a="1"/>
  <c r="L24" i="19" s="1"/>
  <c r="L26" i="19" s="1" a="1"/>
  <c r="L26" i="19" s="1"/>
  <c r="N23" i="22" a="1"/>
  <c r="N23" i="22" s="1"/>
  <c r="R12" i="19" a="1"/>
  <c r="R12" i="19" s="1"/>
  <c r="H23" i="19" a="1"/>
  <c r="H23" i="19" s="1"/>
  <c r="L22" i="22" a="1"/>
  <c r="L22" i="22" s="1"/>
  <c r="L21" i="22" a="1"/>
  <c r="L21" i="22" s="1"/>
  <c r="L23" i="22" a="1"/>
  <c r="L23" i="22" s="1"/>
  <c r="D21" i="22" a="1"/>
  <c r="D21" i="22" s="1"/>
  <c r="D22" i="22" s="1" a="1"/>
  <c r="D22" i="22" s="1"/>
  <c r="D22" i="19" a="1"/>
  <c r="D22" i="19" s="1"/>
  <c r="L25" i="19" a="1"/>
  <c r="L25" i="19" s="1"/>
  <c r="L10" i="22" a="1"/>
  <c r="L10" i="22" s="1"/>
  <c r="L13" i="22" s="1" a="1"/>
  <c r="L13" i="22" s="1"/>
  <c r="L12" i="22" a="1"/>
  <c r="L12" i="22" s="1"/>
  <c r="L14" i="22" s="1" a="1"/>
  <c r="L14" i="22" s="1"/>
  <c r="L11" i="22" a="1"/>
  <c r="L11" i="22" s="1"/>
  <c r="R10" i="22" a="1"/>
  <c r="R10" i="22" s="1"/>
  <c r="R12" i="22" s="1" a="1"/>
  <c r="R12" i="22" s="1"/>
  <c r="R11" i="22" a="1"/>
  <c r="R11" i="22" s="1"/>
  <c r="D10" i="22" a="1"/>
  <c r="D10" i="22" s="1"/>
  <c r="D11" i="22" a="1"/>
  <c r="D11" i="22" s="1"/>
  <c r="D12" i="22" s="1" a="1"/>
  <c r="D12" i="22" s="1"/>
  <c r="J10" i="22" a="1"/>
  <c r="J10" i="22" s="1"/>
  <c r="N10" i="22" a="1"/>
  <c r="N10" i="22" s="1"/>
  <c r="N11" i="22" s="1" a="1"/>
  <c r="N11" i="22" s="1"/>
  <c r="D31" i="23"/>
  <c r="X33" i="21"/>
  <c r="AI33" i="18"/>
  <c r="P23" i="22" a="1"/>
  <c r="P23" i="22" s="1"/>
  <c r="N24" i="19" a="1"/>
  <c r="N24" i="19" s="1"/>
  <c r="R25" i="19" a="1"/>
  <c r="R25" i="19" s="1"/>
  <c r="R26" i="19" s="1" a="1"/>
  <c r="R26" i="19" s="1"/>
  <c r="AL33" i="18"/>
  <c r="D23" i="19" a="1"/>
  <c r="D23" i="19" s="1"/>
  <c r="R24" i="22" l="1" a="1"/>
  <c r="R24" i="22" s="1"/>
  <c r="R26" i="22" s="1" a="1"/>
  <c r="R26" i="22" s="1"/>
  <c r="F16" i="19" a="1"/>
  <c r="F16" i="19" s="1"/>
  <c r="P25" i="19" a="1"/>
  <c r="P25" i="19" s="1"/>
  <c r="P26" i="19" s="1" a="1"/>
  <c r="P26" i="19" s="1"/>
  <c r="P27" i="19" s="1" a="1"/>
  <c r="P27" i="19" s="1"/>
  <c r="P25" i="22" a="1"/>
  <c r="P25" i="22" s="1"/>
  <c r="D24" i="19" a="1"/>
  <c r="D24" i="19" s="1"/>
  <c r="D25" i="19" s="1" a="1"/>
  <c r="D25" i="19" s="1"/>
  <c r="D26" i="19" s="1" a="1"/>
  <c r="D26" i="19" s="1"/>
  <c r="L24" i="22" a="1"/>
  <c r="L24" i="22" s="1"/>
  <c r="F23" i="19" a="1"/>
  <c r="F23" i="19" s="1"/>
  <c r="F25" i="19" s="1" a="1"/>
  <c r="F25" i="19" s="1"/>
  <c r="F24" i="19" a="1"/>
  <c r="F24" i="19" s="1"/>
  <c r="F26" i="19" s="1" a="1"/>
  <c r="F26" i="19" s="1"/>
  <c r="F24" i="22" a="1"/>
  <c r="F24" i="22" s="1"/>
  <c r="D24" i="22" a="1"/>
  <c r="D24" i="22" s="1"/>
  <c r="R27" i="19" a="1"/>
  <c r="R27" i="19" s="1"/>
  <c r="P24" i="22" a="1"/>
  <c r="P24" i="22" s="1"/>
  <c r="P27" i="22" s="1" a="1"/>
  <c r="P27" i="22" s="1"/>
  <c r="J23" i="22" a="1"/>
  <c r="J23" i="22" s="1"/>
  <c r="R25" i="22" a="1"/>
  <c r="R25" i="22" s="1"/>
  <c r="R27" i="22" s="1" a="1"/>
  <c r="R27" i="22" s="1"/>
  <c r="F23" i="22" a="1"/>
  <c r="F23" i="22" s="1"/>
  <c r="F25" i="22" s="1" a="1"/>
  <c r="F25" i="22" s="1"/>
  <c r="L27" i="19" a="1"/>
  <c r="L27" i="19" s="1"/>
  <c r="J11" i="22" a="1"/>
  <c r="J11" i="22" s="1"/>
  <c r="R13" i="22" a="1"/>
  <c r="R13" i="22" s="1"/>
  <c r="P11" i="19" a="1"/>
  <c r="P11" i="19" s="1"/>
  <c r="N24" i="22" a="1"/>
  <c r="N24" i="22" s="1"/>
  <c r="H12" i="22" a="1"/>
  <c r="H12" i="22" s="1"/>
  <c r="P11" i="22" a="1"/>
  <c r="P11" i="22" s="1"/>
  <c r="H24" i="19" a="1"/>
  <c r="H24" i="19" s="1"/>
  <c r="H25" i="19" s="1" a="1"/>
  <c r="H25" i="19" s="1"/>
  <c r="L14" i="19" a="1"/>
  <c r="L14" i="19" s="1"/>
  <c r="R14" i="22" a="1"/>
  <c r="R14" i="22" s="1"/>
  <c r="P26" i="22" a="1"/>
  <c r="P26" i="22" s="1"/>
  <c r="D23" i="22" a="1"/>
  <c r="D23" i="22" s="1"/>
  <c r="D25" i="22" s="1" a="1"/>
  <c r="D25" i="22" s="1"/>
  <c r="H23" i="22" a="1"/>
  <c r="H23" i="22" s="1"/>
  <c r="H24" i="22" s="1" a="1"/>
  <c r="H24" i="22" s="1"/>
  <c r="F12" i="22" a="1"/>
  <c r="F12" i="22" s="1"/>
  <c r="J24" i="19" a="1"/>
  <c r="J24" i="19" s="1"/>
  <c r="D14" i="19" a="1"/>
  <c r="D14" i="19" s="1"/>
  <c r="D15" i="19" s="1" a="1"/>
  <c r="D15" i="19" s="1"/>
  <c r="N12" i="22" a="1"/>
  <c r="N12" i="22" s="1"/>
  <c r="L16" i="22" a="1"/>
  <c r="L16" i="22" s="1"/>
  <c r="B13" i="19" a="1"/>
  <c r="B13" i="19" s="1"/>
  <c r="B23" i="22" a="1"/>
  <c r="B23" i="22" s="1"/>
  <c r="B24" i="19" a="1"/>
  <c r="B24" i="19" s="1"/>
  <c r="H12" i="19" a="1"/>
  <c r="H12" i="19" s="1"/>
  <c r="D13" i="22" a="1"/>
  <c r="D13" i="22" s="1"/>
  <c r="D14" i="22" s="1" a="1"/>
  <c r="D14" i="22" s="1"/>
  <c r="L15" i="22" a="1"/>
  <c r="L15" i="22" s="1"/>
  <c r="R13" i="19" a="1"/>
  <c r="R13" i="19" s="1"/>
  <c r="R15" i="19" s="1" a="1"/>
  <c r="R15" i="19" s="1"/>
  <c r="B13" i="22" a="1"/>
  <c r="B13" i="22" s="1"/>
  <c r="N14" i="19" a="1"/>
  <c r="N14" i="19" s="1"/>
  <c r="N15" i="19" s="1" a="1"/>
  <c r="N15" i="19" s="1"/>
  <c r="J12" i="19" a="1"/>
  <c r="J12" i="19" s="1"/>
  <c r="N25" i="19" a="1"/>
  <c r="N25" i="19" s="1"/>
  <c r="R14" i="19" a="1"/>
  <c r="R14" i="19" s="1"/>
  <c r="H25" i="22" l="1" a="1"/>
  <c r="H25" i="22" s="1"/>
  <c r="H27" i="22" s="1" a="1"/>
  <c r="H27" i="22" s="1"/>
  <c r="N27" i="22" a="1"/>
  <c r="N27" i="22" s="1"/>
  <c r="R16" i="22" a="1"/>
  <c r="R16" i="22" s="1"/>
  <c r="F26" i="22" a="1"/>
  <c r="F26" i="22" s="1"/>
  <c r="H13" i="19" a="1"/>
  <c r="H13" i="19" s="1"/>
  <c r="H16" i="19" s="1" a="1"/>
  <c r="H16" i="19" s="1"/>
  <c r="H14" i="19" a="1"/>
  <c r="H14" i="19" s="1"/>
  <c r="H15" i="19" s="1" a="1"/>
  <c r="H15" i="19" s="1"/>
  <c r="H26" i="19" a="1"/>
  <c r="H26" i="19" s="1"/>
  <c r="H27" i="19" s="1" a="1"/>
  <c r="H27" i="19" s="1"/>
  <c r="L15" i="19" a="1"/>
  <c r="L15" i="19" s="1"/>
  <c r="L16" i="19" s="1" a="1"/>
  <c r="L16" i="19" s="1"/>
  <c r="B14" i="19" a="1"/>
  <c r="B14" i="19" s="1"/>
  <c r="B15" i="19" s="1" a="1"/>
  <c r="B15" i="19" s="1"/>
  <c r="B16" i="19" s="1" a="1"/>
  <c r="B16" i="19" s="1"/>
  <c r="J26" i="19" a="1"/>
  <c r="J26" i="19" s="1"/>
  <c r="D26" i="22" a="1"/>
  <c r="D26" i="22" s="1"/>
  <c r="D27" i="22" s="1" a="1"/>
  <c r="D27" i="22" s="1"/>
  <c r="B24" i="22" a="1"/>
  <c r="B24" i="22" s="1"/>
  <c r="J24" i="22" a="1"/>
  <c r="J24" i="22" s="1"/>
  <c r="F13" i="22" a="1"/>
  <c r="F13" i="22" s="1"/>
  <c r="F14" i="22" s="1" a="1"/>
  <c r="F14" i="22" s="1"/>
  <c r="P12" i="22" a="1"/>
  <c r="P12" i="22" s="1"/>
  <c r="P13" i="22" s="1" a="1"/>
  <c r="P13" i="22" s="1"/>
  <c r="J25" i="19" a="1"/>
  <c r="J25" i="19" s="1"/>
  <c r="J27" i="19" s="1" a="1"/>
  <c r="J27" i="19" s="1"/>
  <c r="R15" i="22" a="1"/>
  <c r="R15" i="22" s="1"/>
  <c r="D16" i="19" a="1"/>
  <c r="D16" i="19" s="1"/>
  <c r="D15" i="22" a="1"/>
  <c r="D15" i="22" s="1"/>
  <c r="D16" i="22" s="1" a="1"/>
  <c r="D16" i="22" s="1"/>
  <c r="J13" i="22" a="1"/>
  <c r="J13" i="22" s="1"/>
  <c r="N25" i="22" a="1"/>
  <c r="N25" i="22" s="1"/>
  <c r="N26" i="22" s="1" a="1"/>
  <c r="N26" i="22" s="1"/>
  <c r="F27" i="22" a="1"/>
  <c r="F27" i="22" s="1"/>
  <c r="H26" i="22" a="1"/>
  <c r="H26" i="22" s="1"/>
  <c r="N26" i="19" a="1"/>
  <c r="N26" i="19" s="1"/>
  <c r="N27" i="19" s="1" a="1"/>
  <c r="N27" i="19" s="1"/>
  <c r="N13" i="22" a="1"/>
  <c r="N13" i="22" s="1"/>
  <c r="H14" i="22" a="1"/>
  <c r="H14" i="22" s="1"/>
  <c r="D27" i="19" a="1"/>
  <c r="D27" i="19" s="1"/>
  <c r="F27" i="19" a="1"/>
  <c r="F27" i="19" s="1"/>
  <c r="L25" i="22" a="1"/>
  <c r="L25" i="22" s="1"/>
  <c r="H13" i="22" a="1"/>
  <c r="H13" i="22" s="1"/>
  <c r="N16" i="19" a="1"/>
  <c r="N16" i="19" s="1"/>
  <c r="R16" i="19" a="1"/>
  <c r="R16" i="19" s="1"/>
  <c r="B14" i="22" a="1"/>
  <c r="B14" i="22" s="1"/>
  <c r="B15" i="22" s="1" a="1"/>
  <c r="B15" i="22" s="1"/>
  <c r="P12" i="19" a="1"/>
  <c r="P12" i="19" s="1"/>
  <c r="J13" i="19" a="1"/>
  <c r="J13" i="19" s="1"/>
  <c r="B25" i="19" a="1"/>
  <c r="B25" i="19" s="1"/>
  <c r="B26" i="19" s="1" a="1"/>
  <c r="B26" i="19" s="1"/>
  <c r="J12" i="22" a="1"/>
  <c r="J12" i="22" s="1"/>
  <c r="J14" i="22" s="1" a="1"/>
  <c r="J14" i="22" s="1"/>
  <c r="F15" i="22" l="1" a="1"/>
  <c r="F15" i="22" s="1"/>
  <c r="F16" i="22" s="1" a="1"/>
  <c r="F16" i="22" s="1"/>
  <c r="J15" i="22" a="1"/>
  <c r="J15" i="22" s="1"/>
  <c r="B26" i="22" a="1"/>
  <c r="B26" i="22" s="1"/>
  <c r="H15" i="22" a="1"/>
  <c r="H15" i="22" s="1"/>
  <c r="H16" i="22" s="1" a="1"/>
  <c r="H16" i="22" s="1"/>
  <c r="J14" i="19" a="1"/>
  <c r="J14" i="19" s="1"/>
  <c r="J15" i="19" s="1" a="1"/>
  <c r="J15" i="19" s="1"/>
  <c r="J16" i="19" s="1" a="1"/>
  <c r="J16" i="19" s="1"/>
  <c r="B25" i="22" a="1"/>
  <c r="B25" i="22" s="1"/>
  <c r="N15" i="22" a="1"/>
  <c r="N15" i="22" s="1"/>
  <c r="N16" i="22" s="1" a="1"/>
  <c r="N16" i="22" s="1"/>
  <c r="B27" i="19" a="1"/>
  <c r="B27" i="19" s="1"/>
  <c r="N14" i="22" a="1"/>
  <c r="N14" i="22" s="1"/>
  <c r="B16" i="22" a="1"/>
  <c r="B16" i="22" s="1"/>
  <c r="J25" i="22" a="1"/>
  <c r="J25" i="22" s="1"/>
  <c r="B27" i="22" a="1"/>
  <c r="B27" i="22" s="1"/>
  <c r="P14" i="22" a="1"/>
  <c r="P14" i="22" s="1"/>
  <c r="P15" i="22" s="1" a="1"/>
  <c r="P15" i="22" s="1"/>
  <c r="P16" i="22" s="1" a="1"/>
  <c r="P16" i="22" s="1"/>
  <c r="L26" i="22" a="1"/>
  <c r="L26" i="22" s="1"/>
  <c r="L27" i="22" s="1" a="1"/>
  <c r="L27" i="22" s="1"/>
  <c r="J16" i="22" a="1"/>
  <c r="J16" i="22" s="1"/>
  <c r="P13" i="19" a="1"/>
  <c r="P13" i="19" s="1"/>
  <c r="J26" i="22" l="1" a="1"/>
  <c r="J26" i="22" s="1"/>
  <c r="J27" i="22" s="1" a="1"/>
  <c r="J27" i="22" s="1"/>
  <c r="P14" i="19" a="1"/>
  <c r="P14" i="19" s="1"/>
  <c r="P15" i="19" l="1" a="1"/>
  <c r="P15" i="19" s="1"/>
  <c r="P16" i="19" s="1" a="1"/>
  <c r="P16" i="19" s="1"/>
</calcChain>
</file>

<file path=xl/sharedStrings.xml><?xml version="1.0" encoding="utf-8"?>
<sst xmlns="http://schemas.openxmlformats.org/spreadsheetml/2006/main" count="445" uniqueCount="195">
  <si>
    <t>90th %ile</t>
  </si>
  <si>
    <t>75th %ile</t>
  </si>
  <si>
    <t>50th %ile</t>
  </si>
  <si>
    <t>25th %ile</t>
  </si>
  <si>
    <t>10th %ile</t>
  </si>
  <si>
    <t>Percentage</t>
  </si>
  <si>
    <t># of S</t>
  </si>
  <si>
    <t>Score</t>
  </si>
  <si>
    <t>Fluency</t>
  </si>
  <si>
    <t>Dictation Identification</t>
  </si>
  <si>
    <r>
      <rPr>
        <b/>
        <i/>
        <sz val="11"/>
        <color theme="1"/>
        <rFont val="Arial Narrow"/>
        <family val="2"/>
      </rPr>
      <t>WCPM</t>
    </r>
    <r>
      <rPr>
        <i/>
        <sz val="11"/>
        <color theme="1"/>
        <rFont val="Arial Narrow"/>
        <family val="2"/>
      </rPr>
      <t xml:space="preserve">
Words correct / Time in seconds x 60</t>
    </r>
  </si>
  <si>
    <t>Fluency Percentile</t>
  </si>
  <si>
    <r>
      <t>Reading Comprehension</t>
    </r>
    <r>
      <rPr>
        <b/>
        <sz val="10"/>
        <color theme="1"/>
        <rFont val="Arial Narrow"/>
        <family val="2"/>
      </rPr>
      <t/>
    </r>
  </si>
  <si>
    <t>Grade 2 Skills</t>
  </si>
  <si>
    <t>Reading Comprehension</t>
  </si>
  <si>
    <t>Assessing ability to decode quickly and accurately, with understanding</t>
  </si>
  <si>
    <t>Oral Reading Fluency</t>
  </si>
  <si>
    <t>Number of Students</t>
  </si>
  <si>
    <t>Below Level</t>
  </si>
  <si>
    <t>On Level</t>
  </si>
  <si>
    <t>Above Level</t>
  </si>
  <si>
    <t>Room 23</t>
  </si>
  <si>
    <t>JASON</t>
  </si>
  <si>
    <t>KEVIN</t>
  </si>
  <si>
    <t>x</t>
  </si>
  <si>
    <t>VICTOR</t>
  </si>
  <si>
    <t>ASHLEY</t>
  </si>
  <si>
    <t>BRANDON</t>
  </si>
  <si>
    <t>NAOMI</t>
  </si>
  <si>
    <t>ERIC</t>
  </si>
  <si>
    <t>JEFFERSON</t>
  </si>
  <si>
    <t>Grade 2 CKLA</t>
  </si>
  <si>
    <t>Total Correct 
Out of 10</t>
  </si>
  <si>
    <t>Poor</t>
  </si>
  <si>
    <t>Good</t>
  </si>
  <si>
    <t>Excellent</t>
  </si>
  <si>
    <t>LESLY</t>
  </si>
  <si>
    <t>ERIKA</t>
  </si>
  <si>
    <t>DAVID</t>
  </si>
  <si>
    <t>ESPERANZA</t>
  </si>
  <si>
    <t>AMBAR</t>
  </si>
  <si>
    <t>BETSY</t>
  </si>
  <si>
    <t>DANIELLE</t>
  </si>
  <si>
    <t>ADA</t>
  </si>
  <si>
    <t>CARLA</t>
  </si>
  <si>
    <t>ZARA</t>
  </si>
  <si>
    <t>JAMIE</t>
  </si>
  <si>
    <t>NATALIA</t>
  </si>
  <si>
    <t>YASMIN</t>
  </si>
  <si>
    <t>CHRISTOPHER</t>
  </si>
  <si>
    <t>JEREMIAH</t>
  </si>
  <si>
    <t>LAYLA</t>
  </si>
  <si>
    <t>DERECK</t>
  </si>
  <si>
    <r>
      <t>Fluency</t>
    </r>
    <r>
      <rPr>
        <b/>
        <sz val="10"/>
        <color theme="1"/>
        <rFont val="Arial Narrow"/>
        <family val="2"/>
      </rPr>
      <t/>
    </r>
  </si>
  <si>
    <t>Percentile Range</t>
  </si>
  <si>
    <t>Whole-Class Summary</t>
  </si>
  <si>
    <t>Last Name</t>
  </si>
  <si>
    <t>First Name</t>
  </si>
  <si>
    <t>Words Correct Per Minute</t>
  </si>
  <si>
    <t>Performance</t>
  </si>
  <si>
    <t>Above, On, or Below Grade Level</t>
  </si>
  <si>
    <t>Assessing ability to read a grade-level text independently and answer:</t>
  </si>
  <si>
    <r>
      <rPr>
        <b/>
        <sz val="14"/>
        <color theme="1"/>
        <rFont val="Arial Narrow"/>
        <family val="2"/>
        <scheme val="minor"/>
      </rPr>
      <t>Literal</t>
    </r>
    <r>
      <rPr>
        <sz val="14"/>
        <color theme="1"/>
        <rFont val="Arial Narrow"/>
        <family val="2"/>
        <scheme val="minor"/>
      </rPr>
      <t xml:space="preserve"> questions (7)</t>
    </r>
  </si>
  <si>
    <t>B.</t>
  </si>
  <si>
    <t>C.</t>
  </si>
  <si>
    <t>D.</t>
  </si>
  <si>
    <t>F.</t>
  </si>
  <si>
    <t>H.</t>
  </si>
  <si>
    <t>J.</t>
  </si>
  <si>
    <t>L.</t>
  </si>
  <si>
    <t>M.</t>
  </si>
  <si>
    <t>N.</t>
  </si>
  <si>
    <t>P.</t>
  </si>
  <si>
    <t>R.</t>
  </si>
  <si>
    <t>S.</t>
  </si>
  <si>
    <t>T.</t>
  </si>
  <si>
    <t>V.</t>
  </si>
  <si>
    <t>Locked Cells</t>
  </si>
  <si>
    <t>Most cells in this workbook are locked or protected, meaning you cannot click on them or edit them. This is mostly to prevent accidental deletion of formulas.</t>
  </si>
  <si>
    <r>
      <t xml:space="preserve">However, if you would like to customize the trackers further, you can unprotect sheets by going to </t>
    </r>
    <r>
      <rPr>
        <i/>
        <sz val="12"/>
        <color rgb="FF000000"/>
        <rFont val="Arial Narrow"/>
        <family val="2"/>
        <scheme val="minor"/>
      </rPr>
      <t>Review --&gt; Unprotect Sheet</t>
    </r>
    <r>
      <rPr>
        <sz val="12"/>
        <color rgb="FF000000"/>
        <rFont val="Arial Narrow"/>
        <family val="2"/>
        <scheme val="minor"/>
      </rPr>
      <t xml:space="preserve"> and entering password </t>
    </r>
    <r>
      <rPr>
        <i/>
        <sz val="12"/>
        <color rgb="FF000000"/>
        <rFont val="Arial Narrow"/>
        <family val="2"/>
        <scheme val="minor"/>
      </rPr>
      <t>CKLA</t>
    </r>
    <r>
      <rPr>
        <sz val="12"/>
        <color rgb="FF000000"/>
        <rFont val="Arial Narrow"/>
        <family val="2"/>
        <scheme val="minor"/>
      </rPr>
      <t>.</t>
    </r>
  </si>
  <si>
    <t xml:space="preserve">If, for example, you have fewer than 25 students, you might want to unlock the cells with the totals so you can delete them. </t>
  </si>
  <si>
    <t>Two very important notes:</t>
  </si>
  <si>
    <t>Also, I have left this tab "unprotected"/unlocked so that you can delete cells and see formulas. But be careful that you don't type over the formulas! Always press undo (CTRL and Z) if you make a mistake so that it's not permanent!</t>
  </si>
  <si>
    <t>Maggie @ Curriculum Joy</t>
  </si>
  <si>
    <r>
      <t xml:space="preserve">Store link:
My email (feel free to ask any questions!): </t>
    </r>
    <r>
      <rPr>
        <b/>
        <sz val="11"/>
        <color rgb="FFF6F8A6"/>
        <rFont val="Arial Narrow"/>
        <family val="2"/>
        <scheme val="minor"/>
      </rPr>
      <t xml:space="preserve">m.dillier@gmail.com </t>
    </r>
  </si>
  <si>
    <t>About this Tracker</t>
  </si>
  <si>
    <t>"Summary Sheet" Tab</t>
  </si>
  <si>
    <t>I set up the next tab as a summary sheet to see a whole class' scores at once.</t>
  </si>
  <si>
    <t xml:space="preserve">You might find this useful in converting results to grades also. </t>
  </si>
  <si>
    <r>
      <t xml:space="preserve">(1) Just </t>
    </r>
    <r>
      <rPr>
        <b/>
        <sz val="12"/>
        <color theme="1"/>
        <rFont val="Arial Narrow"/>
        <family val="2"/>
      </rPr>
      <t>enter students' names</t>
    </r>
    <r>
      <rPr>
        <sz val="12"/>
        <color theme="1"/>
        <rFont val="Arial Narrow"/>
        <family val="2"/>
      </rPr>
      <t xml:space="preserve"> on this tab, and all the rest of the tabs will fill in with the names. The same with the </t>
    </r>
    <r>
      <rPr>
        <b/>
        <sz val="12"/>
        <color theme="1"/>
        <rFont val="Arial Narrow"/>
        <family val="2"/>
      </rPr>
      <t>date</t>
    </r>
    <r>
      <rPr>
        <sz val="12"/>
        <color theme="1"/>
        <rFont val="Arial Narrow"/>
        <family val="2"/>
      </rPr>
      <t xml:space="preserve"> and </t>
    </r>
    <r>
      <rPr>
        <b/>
        <sz val="12"/>
        <color theme="1"/>
        <rFont val="Arial Narrow"/>
        <family val="2"/>
      </rPr>
      <t>room</t>
    </r>
    <r>
      <rPr>
        <sz val="12"/>
        <color theme="1"/>
        <rFont val="Arial Narrow"/>
        <family val="2"/>
      </rPr>
      <t>.
     (i.e., you don't/can't edit names on the assessment tabs. Make all changes in the summary tab.)</t>
    </r>
  </si>
  <si>
    <r>
      <t xml:space="preserve">(2) Conversely, </t>
    </r>
    <r>
      <rPr>
        <b/>
        <sz val="12"/>
        <color theme="1"/>
        <rFont val="Arial Narrow"/>
        <family val="2"/>
      </rPr>
      <t>students' scores will automatically pull</t>
    </r>
    <r>
      <rPr>
        <sz val="12"/>
        <color theme="1"/>
        <rFont val="Arial Narrow"/>
        <family val="2"/>
      </rPr>
      <t xml:space="preserve"> from the respective tabs. 
     (i.e., a student has either 100% or 0% by default, depending on the test, so if a student did not take the test, please delete his or her score </t>
    </r>
    <r>
      <rPr>
        <u/>
        <sz val="12"/>
        <color theme="1"/>
        <rFont val="Arial Narrow"/>
        <family val="2"/>
      </rPr>
      <t>on this Summary tab</t>
    </r>
    <r>
      <rPr>
        <sz val="12"/>
        <color theme="1"/>
        <rFont val="Arial Narrow"/>
        <family val="2"/>
      </rPr>
      <t>.)</t>
    </r>
  </si>
  <si>
    <t>Low / Poor / Below Expected Performance:</t>
  </si>
  <si>
    <t>On Level / Good / Meeting the Benchmark:</t>
  </si>
  <si>
    <t>Above Level / Excellent / Exceeding Expected Performance:</t>
  </si>
  <si>
    <t>Please feel free to contact me via TpT or email - I really love to help teachers make their lives easier! And I would very much appreciate a review on TpT. Each one of these takes HOURS to set up, and I love to know that my hard work pays off. What parts of this do you like the best?</t>
  </si>
  <si>
    <t xml:space="preserve">Date: </t>
  </si>
  <si>
    <t xml:space="preserve">Room: </t>
  </si>
  <si>
    <t>Unit 2 Assessments</t>
  </si>
  <si>
    <t>51 WCPM is 50th %ile</t>
  </si>
  <si>
    <t>Unit 2</t>
  </si>
  <si>
    <r>
      <rPr>
        <u/>
        <sz val="14"/>
        <color theme="1"/>
        <rFont val="Arial Narrow"/>
        <family val="2"/>
      </rPr>
      <t>Below Level</t>
    </r>
    <r>
      <rPr>
        <i/>
        <sz val="14"/>
        <color theme="1"/>
        <rFont val="Arial Narrow"/>
        <family val="2"/>
      </rPr>
      <t xml:space="preserve"> (10-49th percentile)</t>
    </r>
    <r>
      <rPr>
        <sz val="14"/>
        <color theme="1"/>
        <rFont val="Arial Narrow"/>
        <family val="2"/>
      </rPr>
      <t xml:space="preserve">: </t>
    </r>
    <r>
      <rPr>
        <b/>
        <sz val="14"/>
        <color theme="1"/>
        <rFont val="Arial Narrow"/>
        <family val="2"/>
      </rPr>
      <t>Under 51 words</t>
    </r>
    <r>
      <rPr>
        <sz val="14"/>
        <color theme="1"/>
        <rFont val="Arial Narrow"/>
        <family val="2"/>
      </rPr>
      <t xml:space="preserve"> correct/min.</t>
    </r>
  </si>
  <si>
    <r>
      <rPr>
        <u/>
        <sz val="14"/>
        <color theme="1"/>
        <rFont val="Arial Narrow"/>
        <family val="2"/>
      </rPr>
      <t>Above Level</t>
    </r>
    <r>
      <rPr>
        <i/>
        <sz val="14"/>
        <color theme="1"/>
        <rFont val="Arial Narrow"/>
        <family val="2"/>
      </rPr>
      <t xml:space="preserve"> (75-99th percentile)</t>
    </r>
    <r>
      <rPr>
        <sz val="14"/>
        <color theme="1"/>
        <rFont val="Arial Narrow"/>
        <family val="2"/>
      </rPr>
      <t xml:space="preserve">: </t>
    </r>
    <r>
      <rPr>
        <b/>
        <sz val="14"/>
        <color theme="1"/>
        <rFont val="Arial Narrow"/>
        <family val="2"/>
      </rPr>
      <t>More than 78 words</t>
    </r>
    <r>
      <rPr>
        <sz val="14"/>
        <color theme="1"/>
        <rFont val="Arial Narrow"/>
        <family val="2"/>
      </rPr>
      <t xml:space="preserve"> correct/min.</t>
    </r>
  </si>
  <si>
    <r>
      <rPr>
        <u/>
        <sz val="14"/>
        <color theme="1"/>
        <rFont val="Arial Narrow"/>
        <family val="2"/>
      </rPr>
      <t>On Level</t>
    </r>
    <r>
      <rPr>
        <i/>
        <sz val="14"/>
        <color theme="1"/>
        <rFont val="Arial Narrow"/>
        <family val="2"/>
      </rPr>
      <t xml:space="preserve"> (50-74th percentile)</t>
    </r>
    <r>
      <rPr>
        <sz val="14"/>
        <color theme="1"/>
        <rFont val="Arial Narrow"/>
        <family val="2"/>
      </rPr>
      <t xml:space="preserve">: </t>
    </r>
    <r>
      <rPr>
        <b/>
        <sz val="14"/>
        <color theme="1"/>
        <rFont val="Arial Narrow"/>
        <family val="2"/>
      </rPr>
      <t>51-78 words</t>
    </r>
    <r>
      <rPr>
        <sz val="14"/>
        <color theme="1"/>
        <rFont val="Arial Narrow"/>
        <family val="2"/>
      </rPr>
      <t xml:space="preserve"> correct/min.</t>
    </r>
  </si>
  <si>
    <r>
      <rPr>
        <b/>
        <sz val="14"/>
        <color theme="1"/>
        <rFont val="Arial Narrow"/>
        <family val="2"/>
        <scheme val="minor"/>
      </rPr>
      <t>Inferential</t>
    </r>
    <r>
      <rPr>
        <sz val="14"/>
        <color theme="1"/>
        <rFont val="Arial Narrow"/>
        <family val="2"/>
        <scheme val="minor"/>
      </rPr>
      <t xml:space="preserve"> question (1)</t>
    </r>
  </si>
  <si>
    <r>
      <t xml:space="preserve">In general, I use three colors to denote below level, on level, and above level, whatever the actual labels or cutoffs may be. This is so that you get used to seeing </t>
    </r>
    <r>
      <rPr>
        <b/>
        <sz val="12"/>
        <color theme="8" tint="-0.249977111117893"/>
        <rFont val="Arial Narrow"/>
        <family val="2"/>
        <scheme val="minor"/>
      </rPr>
      <t>orange</t>
    </r>
    <r>
      <rPr>
        <sz val="12"/>
        <color theme="1"/>
        <rFont val="Arial Narrow"/>
        <family val="2"/>
        <scheme val="minor"/>
      </rPr>
      <t xml:space="preserve"> for low, </t>
    </r>
    <r>
      <rPr>
        <b/>
        <sz val="12"/>
        <color theme="1" tint="0.499984740745262"/>
        <rFont val="Arial Narrow"/>
        <family val="2"/>
        <scheme val="minor"/>
      </rPr>
      <t>gray</t>
    </r>
    <r>
      <rPr>
        <sz val="12"/>
        <color theme="1"/>
        <rFont val="Arial Narrow"/>
        <family val="2"/>
        <scheme val="minor"/>
      </rPr>
      <t xml:space="preserve"> for middle, and </t>
    </r>
    <r>
      <rPr>
        <b/>
        <sz val="12"/>
        <color theme="7" tint="-0.249977111117893"/>
        <rFont val="Arial Narrow"/>
        <family val="2"/>
        <scheme val="minor"/>
      </rPr>
      <t>aqua</t>
    </r>
    <r>
      <rPr>
        <sz val="12"/>
        <color theme="1"/>
        <rFont val="Arial Narrow"/>
        <family val="2"/>
        <scheme val="minor"/>
      </rPr>
      <t xml:space="preserve"> for high. </t>
    </r>
  </si>
  <si>
    <t>Color-Coding &amp; Cutoff Scores</t>
  </si>
  <si>
    <t>About the labels: In Unit 2, CKLA does not go into detail about labels for each level. For example, for story comprehension, they simply say, "A student who correctly answers seven or more of the comprehension questions is reading Unit 2 text with understanding. A student who correctly answers six questions is borderline; a student who correctly answers five or less questions is experiencing difficulty."</t>
  </si>
  <si>
    <r>
      <t xml:space="preserve">On the "Tracker" tab, when a student scored </t>
    </r>
    <r>
      <rPr>
        <u/>
        <sz val="12"/>
        <color theme="1"/>
        <rFont val="Arial Narrow"/>
        <family val="2"/>
      </rPr>
      <t>below</t>
    </r>
    <r>
      <rPr>
        <sz val="12"/>
        <color theme="1"/>
        <rFont val="Arial Narrow"/>
        <family val="2"/>
      </rPr>
      <t xml:space="preserve"> the benchmark, those were the only scores I highlighted in </t>
    </r>
    <r>
      <rPr>
        <b/>
        <sz val="12"/>
        <color theme="8" tint="-0.249977111117893"/>
        <rFont val="Arial Narrow"/>
        <family val="2"/>
      </rPr>
      <t>orange</t>
    </r>
    <r>
      <rPr>
        <sz val="12"/>
        <color theme="1"/>
        <rFont val="Arial Narrow"/>
        <family val="2"/>
      </rPr>
      <t xml:space="preserve">. On- and above-level scores were not colored. I think it would be too busy otherwise. </t>
    </r>
  </si>
  <si>
    <t>Below</t>
  </si>
  <si>
    <t>On</t>
  </si>
  <si>
    <t>Above</t>
  </si>
  <si>
    <t>Activity Page 16.1</t>
  </si>
  <si>
    <r>
      <rPr>
        <i/>
        <sz val="11"/>
        <color theme="1"/>
        <rFont val="Arial Narrow"/>
        <family val="2"/>
      </rPr>
      <t>51 WCPM is 50th percentile</t>
    </r>
    <r>
      <rPr>
        <b/>
        <i/>
        <sz val="11"/>
        <color theme="1"/>
        <rFont val="Arial Narrow"/>
        <family val="2"/>
      </rPr>
      <t xml:space="preserve">
An X will appear in the appropriate column below</t>
    </r>
  </si>
  <si>
    <t>16.3, 16.4, and "The Fox and the Cat," Teacher's Guide p. 252</t>
  </si>
  <si>
    <t xml:space="preserve">16.2 and “Cat and Mouse Keep House," Skills Reader p. 89 </t>
  </si>
  <si>
    <t>0 - 5</t>
  </si>
  <si>
    <t>7 - 8</t>
  </si>
  <si>
    <r>
      <rPr>
        <b/>
        <i/>
        <sz val="11"/>
        <color theme="1"/>
        <rFont val="Arial Narrow"/>
        <family val="2"/>
      </rPr>
      <t>Oral Comprehension Questions</t>
    </r>
    <r>
      <rPr>
        <i/>
        <sz val="11"/>
        <color theme="1"/>
        <rFont val="Arial Narrow"/>
        <family val="2"/>
      </rPr>
      <t xml:space="preserve">
Out of 6</t>
    </r>
  </si>
  <si>
    <t>24 or fewer</t>
  </si>
  <si>
    <t>25-50</t>
  </si>
  <si>
    <t>79-105</t>
  </si>
  <si>
    <t>106+</t>
  </si>
  <si>
    <t>51-78</t>
  </si>
  <si>
    <t>Total Correct Out of 18</t>
  </si>
  <si>
    <r>
      <t xml:space="preserve">However, in Unit 3, these levels are labelled with </t>
    </r>
    <r>
      <rPr>
        <i/>
        <sz val="14"/>
        <color theme="1"/>
        <rFont val="Bodoni MT"/>
        <family val="1"/>
      </rPr>
      <t>poor, good,</t>
    </r>
    <r>
      <rPr>
        <sz val="12"/>
        <color theme="1"/>
        <rFont val="Arial Narrow"/>
        <family val="2"/>
      </rPr>
      <t xml:space="preserve"> and </t>
    </r>
    <r>
      <rPr>
        <i/>
        <sz val="14"/>
        <color theme="1"/>
        <rFont val="Bodoni MT"/>
        <family val="1"/>
      </rPr>
      <t>excellent</t>
    </r>
    <r>
      <rPr>
        <sz val="12"/>
        <color theme="1"/>
        <rFont val="Arial Narrow"/>
        <family val="2"/>
      </rPr>
      <t xml:space="preserve">. I kept those labels here so that you can compare Units 2 and 3. Same with Dictation - Unit 3 has three levels, so I approximated the same here: 15 and up are </t>
    </r>
    <r>
      <rPr>
        <i/>
        <sz val="14"/>
        <color theme="1"/>
        <rFont val="Bodoni MT"/>
        <family val="1"/>
      </rPr>
      <t>good</t>
    </r>
    <r>
      <rPr>
        <sz val="12"/>
        <color theme="1"/>
        <rFont val="Arial Narrow"/>
        <family val="2"/>
      </rPr>
      <t xml:space="preserve"> and </t>
    </r>
    <r>
      <rPr>
        <i/>
        <sz val="14"/>
        <color theme="1"/>
        <rFont val="Bodoni MT"/>
        <family val="1"/>
      </rPr>
      <t>excellent.</t>
    </r>
    <r>
      <rPr>
        <sz val="12"/>
        <color theme="1"/>
        <rFont val="Arial Narrow"/>
        <family val="2"/>
      </rPr>
      <t xml:space="preserve"> </t>
    </r>
  </si>
  <si>
    <t>0 - 14</t>
  </si>
  <si>
    <t>15 - 16</t>
  </si>
  <si>
    <t>17 - 18</t>
  </si>
  <si>
    <t>Assessing ability to read words with basic code spellings for vowel sounds:</t>
  </si>
  <si>
    <r>
      <rPr>
        <b/>
        <sz val="14"/>
        <color theme="1"/>
        <rFont val="Arial Narrow"/>
        <family val="2"/>
        <scheme val="minor"/>
      </rPr>
      <t>Vowel digraphs: '</t>
    </r>
    <r>
      <rPr>
        <sz val="14"/>
        <color theme="1"/>
        <rFont val="Arial Narrow"/>
        <family val="2"/>
        <scheme val="minor"/>
      </rPr>
      <t>oo' as /oo/ and /</t>
    </r>
    <r>
      <rPr>
        <u/>
        <sz val="14"/>
        <color theme="1"/>
        <rFont val="Arial Narrow"/>
        <family val="2"/>
        <scheme val="minor"/>
      </rPr>
      <t>oo</t>
    </r>
    <r>
      <rPr>
        <sz val="14"/>
        <color theme="1"/>
        <rFont val="Arial Narrow"/>
        <family val="2"/>
        <scheme val="minor"/>
      </rPr>
      <t>/, 'oy', 'ou', 'oi', 'ow'</t>
    </r>
  </si>
  <si>
    <r>
      <rPr>
        <b/>
        <sz val="14"/>
        <color theme="1"/>
        <rFont val="Arial Narrow"/>
        <family val="2"/>
        <scheme val="minor"/>
      </rPr>
      <t>R-controlled vowels: '</t>
    </r>
    <r>
      <rPr>
        <sz val="14"/>
        <color theme="1"/>
        <rFont val="Arial Narrow"/>
        <family val="2"/>
        <scheme val="minor"/>
      </rPr>
      <t>er', 'or', 'ar'</t>
    </r>
  </si>
  <si>
    <r>
      <rPr>
        <b/>
        <sz val="14"/>
        <color theme="1"/>
        <rFont val="Arial Narrow"/>
        <family val="2"/>
        <scheme val="minor"/>
      </rPr>
      <t>Long vowel sounds:</t>
    </r>
    <r>
      <rPr>
        <sz val="14"/>
        <color theme="1"/>
        <rFont val="Arial Narrow"/>
        <family val="2"/>
        <scheme val="minor"/>
      </rPr>
      <t xml:space="preserve"> 'ee', 'ea'</t>
    </r>
  </si>
  <si>
    <r>
      <rPr>
        <b/>
        <sz val="14"/>
        <color theme="1"/>
        <rFont val="Arial Narrow"/>
        <family val="2"/>
        <scheme val="minor"/>
      </rPr>
      <t>Magic E: '</t>
    </r>
    <r>
      <rPr>
        <sz val="14"/>
        <color theme="1"/>
        <rFont val="Arial Narrow"/>
        <family val="2"/>
        <scheme val="minor"/>
      </rPr>
      <t>a_e', 'e_e', 'i_e', 'u_e', 'o_e'</t>
    </r>
  </si>
  <si>
    <t>6 is on track</t>
  </si>
  <si>
    <t>Line 
10</t>
  </si>
  <si>
    <t>Line 
8</t>
  </si>
  <si>
    <t>Line 
4</t>
  </si>
  <si>
    <t>Line 
18</t>
  </si>
  <si>
    <t>Line 
14</t>
  </si>
  <si>
    <t>Line 
6</t>
  </si>
  <si>
    <t>Line 
7</t>
  </si>
  <si>
    <t>Line 
16</t>
  </si>
  <si>
    <t>Line 
3</t>
  </si>
  <si>
    <t>Line 
2</t>
  </si>
  <si>
    <t>Line 
9</t>
  </si>
  <si>
    <t>Line 
11</t>
  </si>
  <si>
    <t>Line 
12</t>
  </si>
  <si>
    <t>Line 
5</t>
  </si>
  <si>
    <t>Line 
13</t>
  </si>
  <si>
    <t>Line 
1</t>
  </si>
  <si>
    <t>Line 
15</t>
  </si>
  <si>
    <t>Line
17</t>
  </si>
  <si>
    <t>sister</t>
  </si>
  <si>
    <t>rate</t>
  </si>
  <si>
    <t>beet</t>
  </si>
  <si>
    <t>book</t>
  </si>
  <si>
    <t>theme</t>
  </si>
  <si>
    <t>foul</t>
  </si>
  <si>
    <t>joint</t>
  </si>
  <si>
    <t>pork</t>
  </si>
  <si>
    <t>fine</t>
  </si>
  <si>
    <t>part</t>
  </si>
  <si>
    <t>cute</t>
  </si>
  <si>
    <t>hope</t>
  </si>
  <si>
    <t>jerk</t>
  </si>
  <si>
    <t>enjoy</t>
  </si>
  <si>
    <t>beach</t>
  </si>
  <si>
    <t>clown</t>
  </si>
  <si>
    <t>steam</t>
  </si>
  <si>
    <t>toot</t>
  </si>
  <si>
    <t>Dictation Remediation</t>
  </si>
  <si>
    <r>
      <t xml:space="preserve">Line 16
</t>
    </r>
    <r>
      <rPr>
        <b/>
        <sz val="14"/>
        <color theme="1"/>
        <rFont val="Arial Narrow"/>
        <family val="2"/>
      </rPr>
      <t>'ow'</t>
    </r>
  </si>
  <si>
    <r>
      <t xml:space="preserve">Line 3
</t>
    </r>
    <r>
      <rPr>
        <b/>
        <sz val="14"/>
        <color theme="1"/>
        <rFont val="Arial Narrow"/>
        <family val="2"/>
      </rPr>
      <t>'ee'</t>
    </r>
  </si>
  <si>
    <r>
      <t xml:space="preserve">Line 2
</t>
    </r>
    <r>
      <rPr>
        <b/>
        <sz val="14"/>
        <color theme="1"/>
        <rFont val="Arial Narrow"/>
        <family val="2"/>
      </rPr>
      <t>'a_e'</t>
    </r>
  </si>
  <si>
    <r>
      <t xml:space="preserve">Line 9
</t>
    </r>
    <r>
      <rPr>
        <b/>
        <sz val="14"/>
        <color theme="1"/>
        <rFont val="Arial Narrow"/>
        <family val="2"/>
      </rPr>
      <t>'i_e'</t>
    </r>
  </si>
  <si>
    <r>
      <t xml:space="preserve">Line 11
</t>
    </r>
    <r>
      <rPr>
        <b/>
        <sz val="14"/>
        <color theme="1"/>
        <rFont val="Arial Narrow"/>
        <family val="2"/>
      </rPr>
      <t>'u_e</t>
    </r>
    <r>
      <rPr>
        <sz val="14"/>
        <color theme="1"/>
        <rFont val="Arial Narrow"/>
        <family val="2"/>
      </rPr>
      <t>'</t>
    </r>
  </si>
  <si>
    <r>
      <t xml:space="preserve">Line 12
</t>
    </r>
    <r>
      <rPr>
        <b/>
        <sz val="14"/>
        <color theme="1"/>
        <rFont val="Arial Narrow"/>
        <family val="2"/>
      </rPr>
      <t>'o_e'</t>
    </r>
  </si>
  <si>
    <r>
      <t xml:space="preserve">Line 5
</t>
    </r>
    <r>
      <rPr>
        <b/>
        <sz val="14"/>
        <color theme="1"/>
        <rFont val="Arial Narrow"/>
        <family val="2"/>
      </rPr>
      <t>'e_e'</t>
    </r>
  </si>
  <si>
    <r>
      <t xml:space="preserve">Line 10
</t>
    </r>
    <r>
      <rPr>
        <b/>
        <sz val="14"/>
        <color theme="1"/>
        <rFont val="Arial Narrow"/>
        <family val="2"/>
      </rPr>
      <t>'ar'</t>
    </r>
  </si>
  <si>
    <r>
      <t xml:space="preserve">Line 8
</t>
    </r>
    <r>
      <rPr>
        <b/>
        <sz val="14"/>
        <color theme="1"/>
        <rFont val="Arial Narrow"/>
        <family val="2"/>
      </rPr>
      <t>'or'</t>
    </r>
  </si>
  <si>
    <r>
      <t xml:space="preserve">Line 4
</t>
    </r>
    <r>
      <rPr>
        <b/>
        <sz val="14"/>
        <color theme="1"/>
        <rFont val="Arial Narrow"/>
        <family val="2"/>
      </rPr>
      <t>/oo/</t>
    </r>
  </si>
  <si>
    <r>
      <t xml:space="preserve">Line 18
</t>
    </r>
    <r>
      <rPr>
        <b/>
        <sz val="14"/>
        <color theme="1"/>
        <rFont val="Arial Narrow"/>
        <family val="2"/>
      </rPr>
      <t>/</t>
    </r>
    <r>
      <rPr>
        <b/>
        <u/>
        <sz val="14"/>
        <color theme="1"/>
        <rFont val="Arial Narrow"/>
        <family val="2"/>
      </rPr>
      <t>oo</t>
    </r>
    <r>
      <rPr>
        <b/>
        <sz val="14"/>
        <color theme="1"/>
        <rFont val="Arial Narrow"/>
        <family val="2"/>
      </rPr>
      <t>/</t>
    </r>
  </si>
  <si>
    <r>
      <t xml:space="preserve">Line 14
</t>
    </r>
    <r>
      <rPr>
        <b/>
        <sz val="14"/>
        <color theme="1"/>
        <rFont val="Arial Narrow"/>
        <family val="2"/>
      </rPr>
      <t>'oy'</t>
    </r>
  </si>
  <si>
    <r>
      <t xml:space="preserve">Line 6
</t>
    </r>
    <r>
      <rPr>
        <b/>
        <sz val="14"/>
        <color theme="1"/>
        <rFont val="Arial Narrow"/>
        <family val="2"/>
      </rPr>
      <t>'ou'</t>
    </r>
  </si>
  <si>
    <r>
      <t xml:space="preserve">Line 7
</t>
    </r>
    <r>
      <rPr>
        <b/>
        <sz val="14"/>
        <color theme="1"/>
        <rFont val="Arial Narrow"/>
        <family val="2"/>
      </rPr>
      <t>'oi'</t>
    </r>
  </si>
  <si>
    <t>All students who missed that item or items listed below. First step in remediation per the Teacher Guide: 
"Place Activity Page 16.1 in front of the student. Have the student read the line(s) that contained the error. Then ask the student to point and read the correct word for that line. 
The student’s oral response will indicate whether the mistake was a careless error or if the student needs additional instruction in specific letter-sound correspondences."</t>
  </si>
  <si>
    <r>
      <rPr>
        <sz val="16"/>
        <color theme="1"/>
        <rFont val="Arial Black"/>
        <family val="2"/>
        <scheme val="major"/>
      </rPr>
      <t>R-Controlled Vowels</t>
    </r>
    <r>
      <rPr>
        <sz val="16"/>
        <color theme="1"/>
        <rFont val="Arial Narrow"/>
        <family val="2"/>
      </rPr>
      <t xml:space="preserve">
Assessment &amp; Remediation Guide, Section III-B</t>
    </r>
  </si>
  <si>
    <r>
      <rPr>
        <sz val="16"/>
        <color theme="1"/>
        <rFont val="Arial Black"/>
        <family val="2"/>
        <scheme val="major"/>
      </rPr>
      <t>Vowel Digraphs</t>
    </r>
    <r>
      <rPr>
        <sz val="16"/>
        <color theme="1"/>
        <rFont val="Arial Narrow"/>
        <family val="2"/>
      </rPr>
      <t xml:space="preserve">
Assessment &amp; Remediation Guide, Section III-B</t>
    </r>
  </si>
  <si>
    <r>
      <rPr>
        <sz val="16"/>
        <color theme="1"/>
        <rFont val="Arial Black"/>
        <family val="2"/>
        <scheme val="major"/>
      </rPr>
      <t>More Vowel Digraphs</t>
    </r>
    <r>
      <rPr>
        <sz val="16"/>
        <color theme="1"/>
        <rFont val="Arial Narrow"/>
        <family val="2"/>
      </rPr>
      <t xml:space="preserve">
Assessment &amp; Remediation Guide, Section III-B</t>
    </r>
  </si>
  <si>
    <r>
      <rPr>
        <sz val="16"/>
        <color theme="1"/>
        <rFont val="Arial Black"/>
        <family val="2"/>
        <scheme val="major"/>
      </rPr>
      <t>Magic E (Separated Digraphs)</t>
    </r>
    <r>
      <rPr>
        <sz val="16"/>
        <color theme="1"/>
        <rFont val="Arial Narrow"/>
        <family val="2"/>
      </rPr>
      <t xml:space="preserve">
Assessment &amp; Remediation Guide, Section III-A</t>
    </r>
  </si>
  <si>
    <r>
      <t xml:space="preserve">Line 1
</t>
    </r>
    <r>
      <rPr>
        <b/>
        <sz val="14"/>
        <color theme="1"/>
        <rFont val="Arial Narrow"/>
        <family val="2"/>
      </rPr>
      <t>'er'</t>
    </r>
  </si>
  <si>
    <r>
      <t xml:space="preserve">Line 13
</t>
    </r>
    <r>
      <rPr>
        <b/>
        <sz val="14"/>
        <color theme="1"/>
        <rFont val="Arial Narrow"/>
        <family val="2"/>
      </rPr>
      <t>'er'</t>
    </r>
  </si>
  <si>
    <r>
      <t xml:space="preserve">Line 15
</t>
    </r>
    <r>
      <rPr>
        <b/>
        <sz val="14"/>
        <color theme="1"/>
        <rFont val="Arial Narrow"/>
        <family val="2"/>
      </rPr>
      <t>'ea'</t>
    </r>
  </si>
  <si>
    <r>
      <t xml:space="preserve">Line 17
</t>
    </r>
    <r>
      <rPr>
        <b/>
        <sz val="14"/>
        <color theme="1"/>
        <rFont val="Arial Narrow"/>
        <family val="2"/>
      </rPr>
      <t>'ea'</t>
    </r>
  </si>
  <si>
    <t>Total Correct Out of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</si>
</sst>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 yyyy"/>
    <numFmt numFmtId="165" formatCode="0;\-0;;@"/>
  </numFmts>
  <fonts count="80" x14ac:knownFonts="1">
    <font>
      <sz val="11"/>
      <color theme="1"/>
      <name val="Arial Narrow"/>
      <family val="2"/>
      <scheme val="minor"/>
    </font>
    <font>
      <sz val="11"/>
      <color theme="1"/>
      <name val="Arial Narrow"/>
      <family val="2"/>
    </font>
    <font>
      <sz val="11"/>
      <color theme="1"/>
      <name val="Arial Narrow"/>
      <family val="2"/>
    </font>
    <font>
      <sz val="11"/>
      <color theme="1"/>
      <name val="Arial Narrow"/>
      <family val="2"/>
    </font>
    <font>
      <sz val="11"/>
      <color theme="1"/>
      <name val="Arial Narrow"/>
      <family val="2"/>
    </font>
    <font>
      <sz val="11"/>
      <color theme="1"/>
      <name val="Arial Narrow"/>
      <family val="2"/>
      <scheme val="minor"/>
    </font>
    <font>
      <sz val="10"/>
      <color theme="1"/>
      <name val="Arial Narrow"/>
      <family val="2"/>
    </font>
    <font>
      <sz val="9"/>
      <color theme="1"/>
      <name val="Arial Narrow"/>
      <family val="2"/>
    </font>
    <font>
      <b/>
      <sz val="14"/>
      <color theme="1"/>
      <name val="Arial Narrow"/>
      <family val="2"/>
    </font>
    <font>
      <b/>
      <sz val="11"/>
      <color theme="1"/>
      <name val="Arial Narrow"/>
      <family val="2"/>
    </font>
    <font>
      <i/>
      <sz val="11"/>
      <color theme="1"/>
      <name val="Arial Narrow"/>
      <family val="2"/>
    </font>
    <font>
      <i/>
      <sz val="9"/>
      <color theme="1"/>
      <name val="Arial Narrow"/>
      <family val="2"/>
    </font>
    <font>
      <b/>
      <i/>
      <sz val="11"/>
      <color theme="1"/>
      <name val="Arial Narrow"/>
      <family val="2"/>
    </font>
    <font>
      <b/>
      <i/>
      <sz val="12"/>
      <color theme="1"/>
      <name val="Bodoni MT"/>
      <family val="1"/>
    </font>
    <font>
      <sz val="11"/>
      <color theme="1"/>
      <name val="Bodoni MT"/>
      <family val="1"/>
    </font>
    <font>
      <sz val="12"/>
      <color theme="1"/>
      <name val="Arial Narrow"/>
      <family val="2"/>
    </font>
    <font>
      <b/>
      <i/>
      <sz val="12"/>
      <color theme="1"/>
      <name val="Arial Narrow"/>
      <family val="2"/>
    </font>
    <font>
      <i/>
      <sz val="10"/>
      <color theme="1"/>
      <name val="Arial Narrow"/>
      <family val="2"/>
    </font>
    <font>
      <b/>
      <sz val="10"/>
      <color theme="1"/>
      <name val="Arial Narrow"/>
      <family val="2"/>
    </font>
    <font>
      <sz val="13"/>
      <color theme="1"/>
      <name val="Cooper Black"/>
      <family val="1"/>
    </font>
    <font>
      <sz val="11"/>
      <color theme="0"/>
      <name val="Arial Narrow"/>
      <family val="2"/>
    </font>
    <font>
      <sz val="16"/>
      <color theme="0"/>
      <name val="Arial Black"/>
      <family val="2"/>
    </font>
    <font>
      <sz val="20"/>
      <color theme="0"/>
      <name val="Arial Black"/>
      <family val="2"/>
    </font>
    <font>
      <sz val="18"/>
      <color theme="1"/>
      <name val="Arial Black"/>
      <family val="2"/>
    </font>
    <font>
      <sz val="24"/>
      <color theme="6" tint="-0.499984740745262"/>
      <name val="Arial Black"/>
      <family val="2"/>
    </font>
    <font>
      <sz val="24"/>
      <color theme="0"/>
      <name val="Arial Black"/>
      <family val="2"/>
    </font>
    <font>
      <sz val="11"/>
      <color theme="0"/>
      <name val="Arial Narrow"/>
      <family val="2"/>
      <scheme val="minor"/>
    </font>
    <font>
      <sz val="11.5"/>
      <color theme="1"/>
      <name val="Arial Narrow"/>
      <family val="2"/>
      <scheme val="minor"/>
    </font>
    <font>
      <sz val="11.5"/>
      <color theme="1"/>
      <name val="Arial Narrow"/>
      <family val="2"/>
    </font>
    <font>
      <sz val="14"/>
      <color theme="1"/>
      <name val="Arial Narrow"/>
      <family val="2"/>
    </font>
    <font>
      <i/>
      <sz val="12"/>
      <color theme="1"/>
      <name val="Arial Narrow"/>
      <family val="2"/>
    </font>
    <font>
      <i/>
      <sz val="10"/>
      <color theme="1"/>
      <name val="Arial Narrow"/>
      <family val="2"/>
      <scheme val="minor"/>
    </font>
    <font>
      <b/>
      <i/>
      <sz val="42"/>
      <color theme="0"/>
      <name val="Bodoni MT"/>
      <family val="1"/>
    </font>
    <font>
      <b/>
      <i/>
      <sz val="42"/>
      <color theme="6" tint="0.59999389629810485"/>
      <name val="Bodoni MT"/>
      <family val="1"/>
    </font>
    <font>
      <sz val="32"/>
      <color theme="1"/>
      <name val="Arial Black"/>
      <family val="2"/>
    </font>
    <font>
      <b/>
      <sz val="12"/>
      <color theme="1"/>
      <name val="Arial Narrow"/>
      <family val="2"/>
    </font>
    <font>
      <sz val="12"/>
      <color theme="1"/>
      <name val="Arial Narrow"/>
      <family val="2"/>
      <scheme val="minor"/>
    </font>
    <font>
      <b/>
      <sz val="14"/>
      <color theme="1"/>
      <name val="Arial Narrow"/>
      <family val="2"/>
      <scheme val="minor"/>
    </font>
    <font>
      <b/>
      <sz val="14"/>
      <color theme="1"/>
      <name val="Arial Black"/>
      <family val="2"/>
    </font>
    <font>
      <b/>
      <i/>
      <sz val="16"/>
      <color theme="9" tint="-0.249977111117893"/>
      <name val="Bodoni MT"/>
      <family val="1"/>
    </font>
    <font>
      <b/>
      <sz val="26"/>
      <name val="Arial Black"/>
      <family val="2"/>
    </font>
    <font>
      <b/>
      <sz val="16"/>
      <name val="Arial Black"/>
      <family val="2"/>
    </font>
    <font>
      <sz val="16"/>
      <color theme="1"/>
      <name val="Arial Narrow"/>
      <family val="2"/>
    </font>
    <font>
      <b/>
      <i/>
      <sz val="16"/>
      <color theme="1"/>
      <name val="Bodoni MT"/>
      <family val="1"/>
    </font>
    <font>
      <sz val="12"/>
      <color theme="1"/>
      <name val="Arial Black"/>
      <family val="2"/>
      <scheme val="major"/>
    </font>
    <font>
      <b/>
      <sz val="16"/>
      <color theme="1"/>
      <name val="Arial Narrow"/>
      <family val="2"/>
    </font>
    <font>
      <b/>
      <sz val="12"/>
      <color theme="1"/>
      <name val="Arial Black"/>
      <family val="2"/>
      <scheme val="major"/>
    </font>
    <font>
      <b/>
      <sz val="14"/>
      <color theme="1"/>
      <name val="Arial Black"/>
      <family val="2"/>
      <scheme val="major"/>
    </font>
    <font>
      <sz val="18"/>
      <color theme="1"/>
      <name val="Arial Black"/>
      <family val="2"/>
      <scheme val="major"/>
    </font>
    <font>
      <i/>
      <sz val="8"/>
      <color theme="1"/>
      <name val="Arial Narrow"/>
      <family val="2"/>
    </font>
    <font>
      <sz val="24"/>
      <color theme="1"/>
      <name val="Arial Black"/>
      <family val="2"/>
      <scheme val="major"/>
    </font>
    <font>
      <b/>
      <sz val="16"/>
      <color theme="1"/>
      <name val="Arial Black"/>
      <family val="2"/>
    </font>
    <font>
      <sz val="16"/>
      <color theme="1"/>
      <name val="Arial Black"/>
      <family val="2"/>
    </font>
    <font>
      <sz val="14"/>
      <color theme="1"/>
      <name val="Arial Narrow"/>
      <family val="2"/>
      <scheme val="minor"/>
    </font>
    <font>
      <u/>
      <sz val="14"/>
      <color theme="1"/>
      <name val="Arial Narrow"/>
      <family val="2"/>
    </font>
    <font>
      <i/>
      <sz val="14"/>
      <color theme="1"/>
      <name val="Arial Narrow"/>
      <family val="2"/>
    </font>
    <font>
      <b/>
      <sz val="10"/>
      <color rgb="FF000000"/>
      <name val="Arial Narrow"/>
      <family val="2"/>
      <scheme val="minor"/>
    </font>
    <font>
      <sz val="14"/>
      <name val="Arial Black"/>
      <family val="2"/>
      <scheme val="major"/>
    </font>
    <font>
      <sz val="12"/>
      <color rgb="FF000000"/>
      <name val="Arial Narrow"/>
      <family val="2"/>
      <scheme val="minor"/>
    </font>
    <font>
      <i/>
      <sz val="12"/>
      <color rgb="FF000000"/>
      <name val="Arial Narrow"/>
      <family val="2"/>
      <scheme val="minor"/>
    </font>
    <font>
      <u/>
      <sz val="12"/>
      <color theme="1"/>
      <name val="Arial Narrow"/>
      <family val="2"/>
    </font>
    <font>
      <b/>
      <i/>
      <sz val="18"/>
      <color theme="0"/>
      <name val="Bodoni MT Black"/>
      <family val="1"/>
    </font>
    <font>
      <b/>
      <sz val="11"/>
      <color theme="0"/>
      <name val="Arial Narrow"/>
      <family val="2"/>
      <scheme val="minor"/>
    </font>
    <font>
      <b/>
      <sz val="11"/>
      <color rgb="FFF6F8A6"/>
      <name val="Arial Narrow"/>
      <family val="2"/>
      <scheme val="minor"/>
    </font>
    <font>
      <b/>
      <sz val="12"/>
      <color theme="1"/>
      <name val="Arial Narrow"/>
      <family val="2"/>
      <scheme val="minor"/>
    </font>
    <font>
      <sz val="16"/>
      <color theme="4"/>
      <name val="Arial Black"/>
      <family val="2"/>
      <scheme val="major"/>
    </font>
    <font>
      <sz val="12"/>
      <color theme="4"/>
      <name val="Arial Black"/>
      <family val="2"/>
    </font>
    <font>
      <b/>
      <i/>
      <sz val="42"/>
      <color rgb="FFFAE3D6"/>
      <name val="Bodoni MT"/>
      <family val="1"/>
    </font>
    <font>
      <b/>
      <i/>
      <sz val="16"/>
      <color rgb="FFFF896D"/>
      <name val="Bodoni MT"/>
      <family val="1"/>
    </font>
    <font>
      <b/>
      <i/>
      <sz val="16"/>
      <color rgb="FF3886CC"/>
      <name val="Bodoni MT"/>
      <family val="1"/>
    </font>
    <font>
      <b/>
      <i/>
      <sz val="16"/>
      <color rgb="FFA9B32B"/>
      <name val="Bodoni MT"/>
      <family val="1"/>
    </font>
    <font>
      <b/>
      <sz val="12"/>
      <color theme="8" tint="-0.249977111117893"/>
      <name val="Arial Narrow"/>
      <family val="2"/>
      <scheme val="minor"/>
    </font>
    <font>
      <b/>
      <sz val="12"/>
      <color theme="1" tint="0.499984740745262"/>
      <name val="Arial Narrow"/>
      <family val="2"/>
      <scheme val="minor"/>
    </font>
    <font>
      <b/>
      <sz val="12"/>
      <color theme="7" tint="-0.249977111117893"/>
      <name val="Arial Narrow"/>
      <family val="2"/>
      <scheme val="minor"/>
    </font>
    <font>
      <i/>
      <sz val="14"/>
      <color theme="1"/>
      <name val="Bodoni MT"/>
      <family val="1"/>
    </font>
    <font>
      <b/>
      <sz val="12"/>
      <color theme="8" tint="-0.249977111117893"/>
      <name val="Arial Narrow"/>
      <family val="2"/>
    </font>
    <font>
      <b/>
      <sz val="16"/>
      <color theme="1"/>
      <name val="Arial Black"/>
      <family val="2"/>
      <scheme val="major"/>
    </font>
    <font>
      <u/>
      <sz val="14"/>
      <color theme="1"/>
      <name val="Arial Narrow"/>
      <family val="2"/>
      <scheme val="minor"/>
    </font>
    <font>
      <b/>
      <u/>
      <sz val="14"/>
      <color theme="1"/>
      <name val="Arial Narrow"/>
      <family val="2"/>
    </font>
    <font>
      <sz val="16"/>
      <color theme="1"/>
      <name val="Arial Black"/>
      <family val="2"/>
      <scheme val="major"/>
    </font>
  </fonts>
  <fills count="15">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C6DCF0"/>
        <bgColor indexed="64"/>
      </patternFill>
    </fill>
    <fill>
      <patternFill patternType="solid">
        <fgColor rgb="FFF0F3CD"/>
        <bgColor indexed="64"/>
      </patternFill>
    </fill>
    <fill>
      <patternFill patternType="solid">
        <fgColor rgb="FFFAE3D6"/>
        <bgColor indexed="64"/>
      </patternFill>
    </fill>
    <fill>
      <patternFill patternType="solid">
        <fgColor rgb="FFECF3FA"/>
        <bgColor indexed="64"/>
      </patternFill>
    </fill>
  </fills>
  <borders count="72">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double">
        <color rgb="FFD5DD71"/>
      </left>
      <right/>
      <top style="double">
        <color rgb="FFD5DD71"/>
      </top>
      <bottom/>
      <diagonal/>
    </border>
    <border>
      <left/>
      <right/>
      <top style="double">
        <color rgb="FFD5DD71"/>
      </top>
      <bottom/>
      <diagonal/>
    </border>
    <border>
      <left/>
      <right style="double">
        <color rgb="FFD5DD71"/>
      </right>
      <top style="double">
        <color rgb="FFD5DD71"/>
      </top>
      <bottom/>
      <diagonal/>
    </border>
    <border>
      <left style="double">
        <color rgb="FFD5DD71"/>
      </left>
      <right/>
      <top/>
      <bottom/>
      <diagonal/>
    </border>
    <border>
      <left/>
      <right style="double">
        <color rgb="FFD5DD71"/>
      </right>
      <top/>
      <bottom/>
      <diagonal/>
    </border>
    <border>
      <left style="double">
        <color rgb="FFD5DD71"/>
      </left>
      <right/>
      <top/>
      <bottom style="double">
        <color rgb="FFD5DD71"/>
      </bottom>
      <diagonal/>
    </border>
    <border>
      <left/>
      <right/>
      <top/>
      <bottom style="double">
        <color rgb="FFD5DD71"/>
      </bottom>
      <diagonal/>
    </border>
    <border>
      <left/>
      <right style="double">
        <color rgb="FFD5DD71"/>
      </right>
      <top/>
      <bottom style="double">
        <color rgb="FFD5DD71"/>
      </bottom>
      <diagonal/>
    </border>
    <border>
      <left style="thick">
        <color rgb="FFD5DD71"/>
      </left>
      <right/>
      <top style="thick">
        <color rgb="FFD5DD71"/>
      </top>
      <bottom style="thick">
        <color rgb="FFD5DD71"/>
      </bottom>
      <diagonal/>
    </border>
    <border>
      <left/>
      <right/>
      <top style="thick">
        <color rgb="FFD5DD71"/>
      </top>
      <bottom style="thick">
        <color rgb="FFD5DD71"/>
      </bottom>
      <diagonal/>
    </border>
    <border>
      <left/>
      <right style="thick">
        <color rgb="FFD5DD71"/>
      </right>
      <top style="thick">
        <color rgb="FFD5DD71"/>
      </top>
      <bottom style="thick">
        <color rgb="FFD5DD71"/>
      </bottom>
      <diagonal/>
    </border>
    <border>
      <left style="thick">
        <color rgb="FFFFC5B7"/>
      </left>
      <right/>
      <top style="thick">
        <color rgb="FFFFC5B7"/>
      </top>
      <bottom style="thick">
        <color rgb="FFFFC5B7"/>
      </bottom>
      <diagonal/>
    </border>
    <border>
      <left/>
      <right/>
      <top style="thick">
        <color rgb="FFFFC5B7"/>
      </top>
      <bottom style="thick">
        <color rgb="FFFFC5B7"/>
      </bottom>
      <diagonal/>
    </border>
    <border>
      <left/>
      <right style="thick">
        <color rgb="FFFFC5B7"/>
      </right>
      <top style="thick">
        <color rgb="FFFFC5B7"/>
      </top>
      <bottom style="thick">
        <color rgb="FFFFC5B7"/>
      </bottom>
      <diagonal/>
    </border>
    <border>
      <left style="thick">
        <color rgb="FF70A8DA"/>
      </left>
      <right/>
      <top style="thick">
        <color rgb="FF70A8DA"/>
      </top>
      <bottom style="thick">
        <color rgb="FF70A8DA"/>
      </bottom>
      <diagonal/>
    </border>
    <border>
      <left/>
      <right/>
      <top style="thick">
        <color rgb="FF70A8DA"/>
      </top>
      <bottom style="thick">
        <color rgb="FF70A8DA"/>
      </bottom>
      <diagonal/>
    </border>
    <border>
      <left/>
      <right style="thick">
        <color rgb="FF70A8DA"/>
      </right>
      <top style="thick">
        <color rgb="FF70A8DA"/>
      </top>
      <bottom style="thick">
        <color rgb="FF70A8DA"/>
      </bottom>
      <diagonal/>
    </border>
    <border>
      <left style="double">
        <color rgb="FF70A8DA"/>
      </left>
      <right/>
      <top style="double">
        <color rgb="FF70A8DA"/>
      </top>
      <bottom/>
      <diagonal/>
    </border>
    <border>
      <left/>
      <right/>
      <top style="double">
        <color rgb="FF70A8DA"/>
      </top>
      <bottom/>
      <diagonal/>
    </border>
    <border>
      <left/>
      <right style="double">
        <color rgb="FF70A8DA"/>
      </right>
      <top style="double">
        <color rgb="FF70A8DA"/>
      </top>
      <bottom/>
      <diagonal/>
    </border>
    <border>
      <left style="double">
        <color rgb="FF70A8DA"/>
      </left>
      <right/>
      <top/>
      <bottom/>
      <diagonal/>
    </border>
    <border>
      <left/>
      <right style="double">
        <color rgb="FF70A8DA"/>
      </right>
      <top/>
      <bottom/>
      <diagonal/>
    </border>
    <border>
      <left style="double">
        <color rgb="FF70A8DA"/>
      </left>
      <right/>
      <top/>
      <bottom style="double">
        <color rgb="FF70A8DA"/>
      </bottom>
      <diagonal/>
    </border>
    <border>
      <left/>
      <right/>
      <top/>
      <bottom style="double">
        <color rgb="FF70A8DA"/>
      </bottom>
      <diagonal/>
    </border>
    <border>
      <left/>
      <right style="double">
        <color rgb="FF70A8DA"/>
      </right>
      <top/>
      <bottom style="double">
        <color rgb="FF70A8DA"/>
      </bottom>
      <diagonal/>
    </border>
    <border>
      <left style="double">
        <color rgb="FFFFC5B7"/>
      </left>
      <right/>
      <top style="double">
        <color rgb="FFFFC5B7"/>
      </top>
      <bottom/>
      <diagonal/>
    </border>
    <border>
      <left/>
      <right/>
      <top style="double">
        <color rgb="FFFFC5B7"/>
      </top>
      <bottom/>
      <diagonal/>
    </border>
    <border>
      <left/>
      <right style="double">
        <color rgb="FFFFC5B7"/>
      </right>
      <top style="double">
        <color rgb="FFFFC5B7"/>
      </top>
      <bottom/>
      <diagonal/>
    </border>
    <border>
      <left style="double">
        <color rgb="FFFFC5B7"/>
      </left>
      <right/>
      <top/>
      <bottom/>
      <diagonal/>
    </border>
    <border>
      <left/>
      <right style="double">
        <color rgb="FFFFC5B7"/>
      </right>
      <top/>
      <bottom/>
      <diagonal/>
    </border>
    <border>
      <left style="double">
        <color rgb="FFFFC5B7"/>
      </left>
      <right/>
      <top/>
      <bottom style="double">
        <color rgb="FFFFC5B7"/>
      </bottom>
      <diagonal/>
    </border>
    <border>
      <left/>
      <right/>
      <top/>
      <bottom style="double">
        <color rgb="FFFFC5B7"/>
      </bottom>
      <diagonal/>
    </border>
    <border>
      <left/>
      <right style="double">
        <color rgb="FFFFC5B7"/>
      </right>
      <top/>
      <bottom style="double">
        <color rgb="FFFFC5B7"/>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s>
  <cellStyleXfs count="3">
    <xf numFmtId="0" fontId="0" fillId="0" borderId="0"/>
    <xf numFmtId="9" fontId="5" fillId="0" borderId="0" applyFont="0" applyFill="0" applyBorder="0" applyAlignment="0" applyProtection="0"/>
    <xf numFmtId="0" fontId="5" fillId="0" borderId="0"/>
  </cellStyleXfs>
  <cellXfs count="392">
    <xf numFmtId="0" fontId="0" fillId="0" borderId="0" xfId="0"/>
    <xf numFmtId="0" fontId="0" fillId="0" borderId="0" xfId="0" applyAlignment="1">
      <alignment vertical="center"/>
    </xf>
    <xf numFmtId="9" fontId="8" fillId="0" borderId="4" xfId="1" applyFont="1" applyBorder="1" applyAlignment="1">
      <alignment horizontal="center" vertical="center"/>
    </xf>
    <xf numFmtId="9" fontId="8" fillId="0" borderId="5" xfId="1" applyFont="1" applyBorder="1" applyAlignment="1">
      <alignment horizontal="center" vertical="center"/>
    </xf>
    <xf numFmtId="0" fontId="11" fillId="0" borderId="0" xfId="0" applyFont="1" applyAlignment="1">
      <alignment horizontal="center" vertical="center"/>
    </xf>
    <xf numFmtId="0" fontId="14" fillId="0" borderId="17" xfId="0" applyFont="1" applyBorder="1" applyAlignment="1">
      <alignment horizontal="center" vertical="center"/>
    </xf>
    <xf numFmtId="0" fontId="14" fillId="0" borderId="10" xfId="0" applyFont="1" applyBorder="1" applyAlignment="1">
      <alignment horizontal="center" vertical="center"/>
    </xf>
    <xf numFmtId="0" fontId="0" fillId="6" borderId="0" xfId="0" applyFill="1" applyAlignment="1">
      <alignment vertical="center"/>
    </xf>
    <xf numFmtId="0" fontId="15" fillId="6" borderId="12" xfId="0" applyFont="1" applyFill="1" applyBorder="1" applyAlignment="1">
      <alignment horizontal="center" vertical="center"/>
    </xf>
    <xf numFmtId="0" fontId="10" fillId="0" borderId="0" xfId="0" applyFont="1" applyAlignment="1">
      <alignment horizontal="center" vertical="center"/>
    </xf>
    <xf numFmtId="0" fontId="0" fillId="6" borderId="22" xfId="0" applyFill="1" applyBorder="1"/>
    <xf numFmtId="0" fontId="4" fillId="6" borderId="23" xfId="0" applyFont="1" applyFill="1" applyBorder="1" applyAlignment="1">
      <alignment horizontal="left"/>
    </xf>
    <xf numFmtId="0" fontId="0" fillId="6" borderId="23" xfId="0" applyFill="1" applyBorder="1"/>
    <xf numFmtId="0" fontId="0" fillId="6" borderId="24" xfId="0" applyFill="1" applyBorder="1"/>
    <xf numFmtId="0" fontId="0" fillId="6" borderId="0" xfId="0" applyFill="1"/>
    <xf numFmtId="0" fontId="0" fillId="6" borderId="25" xfId="0" applyFill="1" applyBorder="1"/>
    <xf numFmtId="0" fontId="21" fillId="7" borderId="15" xfId="0" applyFont="1" applyFill="1" applyBorder="1" applyAlignment="1">
      <alignment vertical="center"/>
    </xf>
    <xf numFmtId="0" fontId="4" fillId="7" borderId="15" xfId="0" applyFont="1" applyFill="1" applyBorder="1" applyAlignment="1">
      <alignment horizontal="left" vertical="center"/>
    </xf>
    <xf numFmtId="0" fontId="0" fillId="7" borderId="15" xfId="0" applyFill="1" applyBorder="1"/>
    <xf numFmtId="0" fontId="0" fillId="6" borderId="26" xfId="0" applyFill="1" applyBorder="1"/>
    <xf numFmtId="0" fontId="23" fillId="0" borderId="0" xfId="0" applyFont="1" applyAlignment="1">
      <alignment vertical="center"/>
    </xf>
    <xf numFmtId="0" fontId="4" fillId="6" borderId="0" xfId="0" applyFont="1" applyFill="1" applyAlignment="1">
      <alignment horizontal="left"/>
    </xf>
    <xf numFmtId="9" fontId="4" fillId="6" borderId="0" xfId="1" applyFont="1" applyFill="1" applyAlignment="1">
      <alignment horizontal="left" vertical="center"/>
    </xf>
    <xf numFmtId="9" fontId="20" fillId="6" borderId="0" xfId="1" applyFont="1" applyFill="1" applyAlignment="1">
      <alignment horizontal="left" vertical="center"/>
    </xf>
    <xf numFmtId="0" fontId="4" fillId="6" borderId="0" xfId="0" applyFont="1" applyFill="1" applyAlignment="1">
      <alignment horizontal="left" vertical="center"/>
    </xf>
    <xf numFmtId="0" fontId="9" fillId="6" borderId="0" xfId="0" applyFont="1" applyFill="1" applyAlignment="1">
      <alignment horizontal="left" vertical="center"/>
    </xf>
    <xf numFmtId="0" fontId="6" fillId="6" borderId="0" xfId="0" applyFont="1" applyFill="1" applyAlignment="1">
      <alignment horizontal="left" vertical="center"/>
    </xf>
    <xf numFmtId="0" fontId="27" fillId="6" borderId="0" xfId="0" applyFont="1" applyFill="1" applyAlignment="1">
      <alignment horizontal="left" indent="1"/>
    </xf>
    <xf numFmtId="0" fontId="27" fillId="6" borderId="0" xfId="0" applyFont="1" applyFill="1" applyAlignment="1">
      <alignment vertical="center"/>
    </xf>
    <xf numFmtId="0" fontId="27" fillId="6" borderId="0" xfId="0" applyFont="1" applyFill="1"/>
    <xf numFmtId="0" fontId="27" fillId="6" borderId="0" xfId="0" quotePrefix="1" applyFont="1" applyFill="1" applyAlignment="1">
      <alignment horizontal="left" vertical="center" indent="3"/>
    </xf>
    <xf numFmtId="0" fontId="28" fillId="6" borderId="0" xfId="0" applyFont="1" applyFill="1" applyAlignment="1">
      <alignment horizontal="left" vertical="center"/>
    </xf>
    <xf numFmtId="0" fontId="28" fillId="6" borderId="0" xfId="0" applyFont="1" applyFill="1" applyAlignment="1">
      <alignment horizontal="left"/>
    </xf>
    <xf numFmtId="0" fontId="27" fillId="6" borderId="0" xfId="0" applyFont="1" applyFill="1" applyAlignment="1">
      <alignment horizontal="left" vertical="center" indent="3"/>
    </xf>
    <xf numFmtId="0" fontId="7" fillId="0" borderId="0" xfId="0" applyFont="1" applyAlignment="1">
      <alignment horizontal="center" vertical="top" wrapText="1"/>
    </xf>
    <xf numFmtId="0" fontId="7" fillId="0" borderId="0" xfId="0" applyFont="1" applyAlignment="1">
      <alignment horizontal="center" vertical="center" wrapText="1"/>
    </xf>
    <xf numFmtId="0" fontId="0" fillId="6" borderId="25" xfId="0" applyFill="1" applyBorder="1" applyAlignment="1">
      <alignment vertical="center"/>
    </xf>
    <xf numFmtId="0" fontId="29" fillId="6" borderId="0" xfId="0" applyFont="1" applyFill="1" applyAlignment="1">
      <alignment horizontal="left" vertical="center"/>
    </xf>
    <xf numFmtId="0" fontId="0" fillId="6" borderId="26" xfId="0" applyFill="1" applyBorder="1" applyAlignment="1">
      <alignment vertical="center"/>
    </xf>
    <xf numFmtId="0" fontId="0" fillId="6" borderId="27" xfId="0" applyFill="1" applyBorder="1" applyAlignment="1">
      <alignment vertical="center"/>
    </xf>
    <xf numFmtId="0" fontId="4" fillId="6" borderId="28" xfId="0" applyFont="1" applyFill="1" applyBorder="1" applyAlignment="1">
      <alignment horizontal="left" vertical="center"/>
    </xf>
    <xf numFmtId="0" fontId="0" fillId="6" borderId="28" xfId="0" applyFill="1" applyBorder="1" applyAlignment="1">
      <alignment vertical="center"/>
    </xf>
    <xf numFmtId="0" fontId="0" fillId="6" borderId="29" xfId="0" applyFill="1" applyBorder="1" applyAlignment="1">
      <alignment vertical="center"/>
    </xf>
    <xf numFmtId="0" fontId="4" fillId="0" borderId="0" xfId="0" applyFont="1" applyAlignment="1">
      <alignment vertical="center"/>
    </xf>
    <xf numFmtId="0" fontId="9" fillId="0" borderId="0" xfId="0" applyFont="1" applyAlignment="1">
      <alignment vertical="center" wrapText="1"/>
    </xf>
    <xf numFmtId="0" fontId="10" fillId="0" borderId="0" xfId="0" applyFont="1" applyAlignment="1">
      <alignment vertical="center"/>
    </xf>
    <xf numFmtId="0" fontId="11" fillId="0" borderId="0" xfId="0" applyFont="1" applyAlignment="1">
      <alignment vertical="center"/>
    </xf>
    <xf numFmtId="0" fontId="30" fillId="6" borderId="0" xfId="0" applyFont="1" applyFill="1" applyAlignment="1">
      <alignment horizontal="center" vertical="center"/>
    </xf>
    <xf numFmtId="0" fontId="15" fillId="6" borderId="0" xfId="0" applyFont="1" applyFill="1" applyAlignment="1">
      <alignment horizontal="center" vertical="center"/>
    </xf>
    <xf numFmtId="0" fontId="15" fillId="6" borderId="0" xfId="0" applyFont="1" applyFill="1" applyAlignment="1">
      <alignment vertical="center"/>
    </xf>
    <xf numFmtId="0" fontId="4" fillId="6" borderId="0" xfId="0" applyFont="1" applyFill="1" applyAlignment="1">
      <alignment horizontal="center" vertical="center"/>
    </xf>
    <xf numFmtId="0" fontId="4" fillId="6" borderId="0" xfId="0" applyFont="1" applyFill="1" applyAlignment="1">
      <alignment vertical="center"/>
    </xf>
    <xf numFmtId="0" fontId="4" fillId="0" borderId="0" xfId="0" applyFont="1" applyAlignment="1">
      <alignment horizontal="center" vertical="center"/>
    </xf>
    <xf numFmtId="0" fontId="4" fillId="0" borderId="10" xfId="0" applyFont="1" applyBorder="1" applyAlignment="1">
      <alignment vertical="center"/>
    </xf>
    <xf numFmtId="0" fontId="4" fillId="0" borderId="17" xfId="0" applyFont="1" applyBorder="1" applyAlignment="1">
      <alignment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9" fontId="8" fillId="0" borderId="0" xfId="1" applyFont="1" applyAlignment="1">
      <alignment horizontal="center" vertical="center"/>
    </xf>
    <xf numFmtId="0" fontId="31" fillId="0" borderId="0" xfId="0" applyFont="1" applyAlignment="1">
      <alignment vertical="center"/>
    </xf>
    <xf numFmtId="0" fontId="6" fillId="0" borderId="0" xfId="0" applyFont="1" applyAlignment="1">
      <alignment horizontal="center" vertical="center"/>
    </xf>
    <xf numFmtId="0" fontId="32" fillId="7" borderId="16" xfId="0" applyFont="1" applyFill="1" applyBorder="1" applyAlignment="1">
      <alignment vertical="center"/>
    </xf>
    <xf numFmtId="0" fontId="34" fillId="0" borderId="0" xfId="0" applyFont="1" applyAlignment="1">
      <alignment vertical="center"/>
    </xf>
    <xf numFmtId="0" fontId="8" fillId="6" borderId="0" xfId="0" applyFont="1" applyFill="1" applyAlignment="1">
      <alignment horizontal="left" vertical="center"/>
    </xf>
    <xf numFmtId="0" fontId="37" fillId="6" borderId="0" xfId="0" applyFont="1" applyFill="1" applyAlignment="1">
      <alignment vertical="center"/>
    </xf>
    <xf numFmtId="0" fontId="40" fillId="0" borderId="30" xfId="0" applyFont="1" applyBorder="1" applyAlignment="1">
      <alignment vertical="center"/>
    </xf>
    <xf numFmtId="0" fontId="4" fillId="0" borderId="30" xfId="0" applyFont="1" applyBorder="1" applyAlignment="1">
      <alignment vertical="center"/>
    </xf>
    <xf numFmtId="164" fontId="41" fillId="0" borderId="28" xfId="0" applyNumberFormat="1" applyFont="1" applyBorder="1" applyAlignment="1">
      <alignment horizontal="left" vertical="center"/>
    </xf>
    <xf numFmtId="0" fontId="19" fillId="0" borderId="28" xfId="0" applyFont="1" applyBorder="1" applyAlignment="1">
      <alignment vertical="center"/>
    </xf>
    <xf numFmtId="0" fontId="15" fillId="6" borderId="12" xfId="0" applyFont="1" applyFill="1" applyBorder="1" applyAlignment="1">
      <alignment horizontal="left" vertical="center"/>
    </xf>
    <xf numFmtId="0" fontId="30" fillId="6" borderId="0" xfId="2" applyFont="1" applyFill="1" applyAlignment="1">
      <alignment vertical="center"/>
    </xf>
    <xf numFmtId="0" fontId="17" fillId="0" borderId="0" xfId="0" applyFont="1" applyBorder="1" applyAlignment="1">
      <alignment horizontal="center" vertical="center" wrapText="1"/>
    </xf>
    <xf numFmtId="0" fontId="15" fillId="9" borderId="12" xfId="0" applyFont="1" applyFill="1" applyBorder="1" applyAlignment="1">
      <alignment horizontal="left" vertical="center"/>
    </xf>
    <xf numFmtId="0" fontId="15" fillId="9" borderId="12" xfId="0" applyFont="1" applyFill="1" applyBorder="1" applyAlignment="1">
      <alignment horizontal="center" vertical="center"/>
    </xf>
    <xf numFmtId="0" fontId="43" fillId="0" borderId="18" xfId="0" applyFont="1" applyBorder="1" applyAlignment="1">
      <alignment horizontal="left" vertical="center"/>
    </xf>
    <xf numFmtId="9" fontId="45" fillId="0" borderId="11" xfId="1" applyFont="1" applyBorder="1" applyAlignment="1">
      <alignment horizontal="center" vertical="center"/>
    </xf>
    <xf numFmtId="9" fontId="45" fillId="0" borderId="6" xfId="1" applyFont="1" applyBorder="1" applyAlignment="1">
      <alignment horizontal="center" vertical="center"/>
    </xf>
    <xf numFmtId="0" fontId="46" fillId="2" borderId="12" xfId="0" applyFont="1" applyFill="1" applyBorder="1" applyAlignment="1">
      <alignment horizontal="center" vertical="center"/>
    </xf>
    <xf numFmtId="0" fontId="46" fillId="10" borderId="12" xfId="0" applyFont="1" applyFill="1" applyBorder="1" applyAlignment="1">
      <alignment horizontal="center" vertical="center"/>
    </xf>
    <xf numFmtId="0" fontId="46" fillId="3" borderId="7" xfId="0" applyFont="1" applyFill="1" applyBorder="1" applyAlignment="1">
      <alignment horizontal="center" vertical="center"/>
    </xf>
    <xf numFmtId="0" fontId="10" fillId="6" borderId="0" xfId="0" applyFont="1" applyFill="1" applyAlignment="1">
      <alignment horizontal="center" vertical="center"/>
    </xf>
    <xf numFmtId="0" fontId="9" fillId="6" borderId="0" xfId="0" applyFont="1" applyFill="1" applyAlignment="1">
      <alignment horizontal="center" vertical="center" wrapText="1"/>
    </xf>
    <xf numFmtId="0" fontId="16" fillId="6" borderId="0" xfId="0" applyFont="1" applyFill="1" applyAlignment="1">
      <alignment horizontal="center" vertical="center" wrapText="1"/>
    </xf>
    <xf numFmtId="0" fontId="10" fillId="6" borderId="0" xfId="0" applyFont="1" applyFill="1" applyAlignment="1">
      <alignment vertical="center"/>
    </xf>
    <xf numFmtId="0" fontId="11" fillId="6" borderId="0" xfId="0" applyFont="1" applyFill="1" applyAlignment="1">
      <alignment horizontal="center" vertical="center" wrapText="1"/>
    </xf>
    <xf numFmtId="1" fontId="4" fillId="0" borderId="13" xfId="0" quotePrefix="1" applyNumberFormat="1" applyFont="1" applyBorder="1" applyAlignment="1">
      <alignment horizontal="center" vertical="center"/>
    </xf>
    <xf numFmtId="0" fontId="43" fillId="0" borderId="10" xfId="0" applyFont="1" applyBorder="1" applyAlignment="1">
      <alignment horizontal="left" vertical="center"/>
    </xf>
    <xf numFmtId="0" fontId="0" fillId="0" borderId="0" xfId="0" applyAlignment="1">
      <alignment horizontal="center" vertical="center"/>
    </xf>
    <xf numFmtId="0" fontId="35" fillId="9" borderId="12" xfId="0" applyFont="1" applyFill="1" applyBorder="1" applyAlignment="1">
      <alignment horizontal="center" vertical="center"/>
    </xf>
    <xf numFmtId="0" fontId="35" fillId="6" borderId="12" xfId="0" applyFont="1" applyFill="1" applyBorder="1" applyAlignment="1">
      <alignment horizontal="center" vertical="center"/>
    </xf>
    <xf numFmtId="0" fontId="42" fillId="6" borderId="0" xfId="0" applyFont="1" applyFill="1" applyAlignment="1">
      <alignment vertical="center"/>
    </xf>
    <xf numFmtId="0" fontId="45" fillId="6" borderId="0" xfId="0" applyFont="1" applyFill="1" applyAlignment="1">
      <alignment vertical="center"/>
    </xf>
    <xf numFmtId="0" fontId="45" fillId="6" borderId="0" xfId="0" applyFont="1" applyFill="1" applyAlignment="1">
      <alignment horizontal="center" vertical="center" wrapText="1"/>
    </xf>
    <xf numFmtId="0" fontId="42" fillId="6" borderId="0" xfId="0" applyFont="1" applyFill="1" applyAlignment="1">
      <alignment horizontal="center" vertical="center" wrapText="1"/>
    </xf>
    <xf numFmtId="0" fontId="4" fillId="0" borderId="0" xfId="0" applyFont="1" applyAlignment="1"/>
    <xf numFmtId="0" fontId="49" fillId="0" borderId="0" xfId="0" applyFont="1" applyAlignment="1">
      <alignment horizontal="center" vertical="center" wrapText="1"/>
    </xf>
    <xf numFmtId="0" fontId="10" fillId="0" borderId="20" xfId="0" applyFont="1" applyBorder="1" applyAlignment="1">
      <alignment horizontal="center" vertical="center" wrapText="1"/>
    </xf>
    <xf numFmtId="0" fontId="52" fillId="6" borderId="0" xfId="0" applyFont="1" applyFill="1" applyAlignment="1">
      <alignment horizontal="left" vertical="center"/>
    </xf>
    <xf numFmtId="0" fontId="51" fillId="6" borderId="0" xfId="0" applyFont="1" applyFill="1" applyAlignment="1">
      <alignment horizontal="left" vertical="center"/>
    </xf>
    <xf numFmtId="0" fontId="33" fillId="7" borderId="15" xfId="0" applyNumberFormat="1" applyFont="1" applyFill="1" applyBorder="1" applyAlignment="1">
      <alignment vertical="center"/>
    </xf>
    <xf numFmtId="165" fontId="15" fillId="9" borderId="12" xfId="0" applyNumberFormat="1" applyFont="1" applyFill="1" applyBorder="1" applyAlignment="1">
      <alignment horizontal="left" vertical="center"/>
    </xf>
    <xf numFmtId="165" fontId="15" fillId="6" borderId="12" xfId="0" applyNumberFormat="1" applyFont="1" applyFill="1" applyBorder="1" applyAlignment="1">
      <alignment horizontal="left" vertical="center"/>
    </xf>
    <xf numFmtId="0" fontId="46" fillId="5" borderId="16" xfId="0" applyFont="1" applyFill="1" applyBorder="1" applyAlignment="1">
      <alignment horizontal="center" vertical="center"/>
    </xf>
    <xf numFmtId="0" fontId="46" fillId="2" borderId="15" xfId="0" applyFont="1" applyFill="1" applyBorder="1" applyAlignment="1">
      <alignment horizontal="center" vertical="center"/>
    </xf>
    <xf numFmtId="0" fontId="46" fillId="3" borderId="15" xfId="0" applyFont="1" applyFill="1" applyBorder="1" applyAlignment="1">
      <alignment horizontal="center" vertical="center"/>
    </xf>
    <xf numFmtId="0" fontId="46" fillId="4" borderId="14" xfId="0" applyFont="1" applyFill="1" applyBorder="1" applyAlignment="1">
      <alignment horizontal="center" vertical="center"/>
    </xf>
    <xf numFmtId="0" fontId="46" fillId="10" borderId="15" xfId="0" applyFont="1" applyFill="1" applyBorder="1" applyAlignment="1">
      <alignment horizontal="center" vertical="center"/>
    </xf>
    <xf numFmtId="0" fontId="57" fillId="0" borderId="28" xfId="0" applyFont="1" applyBorder="1" applyAlignment="1">
      <alignment vertical="center"/>
    </xf>
    <xf numFmtId="0" fontId="0" fillId="0" borderId="28" xfId="0" applyBorder="1" applyAlignment="1">
      <alignment vertical="center"/>
    </xf>
    <xf numFmtId="0" fontId="3" fillId="0" borderId="0" xfId="0" applyFont="1" applyAlignment="1">
      <alignment vertical="center"/>
    </xf>
    <xf numFmtId="0" fontId="15" fillId="0" borderId="0" xfId="0" applyFont="1" applyAlignment="1">
      <alignment horizontal="left" vertical="center" wrapText="1"/>
    </xf>
    <xf numFmtId="0" fontId="36" fillId="0" borderId="0" xfId="0" applyFont="1" applyAlignment="1">
      <alignment horizontal="left" vertical="center" wrapText="1"/>
    </xf>
    <xf numFmtId="0" fontId="0" fillId="0" borderId="0" xfId="0" applyAlignment="1">
      <alignment horizontal="left" vertical="center" wrapText="1"/>
    </xf>
    <xf numFmtId="0" fontId="61" fillId="8" borderId="0" xfId="0" applyFont="1" applyFill="1" applyAlignment="1">
      <alignment horizontal="center" vertical="center"/>
    </xf>
    <xf numFmtId="0" fontId="62" fillId="8" borderId="0" xfId="0" applyFont="1" applyFill="1" applyAlignment="1">
      <alignment vertical="center"/>
    </xf>
    <xf numFmtId="0" fontId="62" fillId="8" borderId="0" xfId="0" applyFont="1" applyFill="1" applyAlignment="1">
      <alignment vertical="center" wrapText="1"/>
    </xf>
    <xf numFmtId="0" fontId="36" fillId="0" borderId="0" xfId="0" applyFont="1" applyAlignment="1">
      <alignment vertical="center" wrapText="1"/>
    </xf>
    <xf numFmtId="0" fontId="36" fillId="0" borderId="0" xfId="0" applyFont="1" applyAlignment="1">
      <alignment horizontal="right" vertical="center" wrapText="1"/>
    </xf>
    <xf numFmtId="0" fontId="64" fillId="0" borderId="0" xfId="0" applyFont="1" applyAlignment="1">
      <alignment horizontal="right" vertical="center" wrapText="1"/>
    </xf>
    <xf numFmtId="0" fontId="66" fillId="0" borderId="0" xfId="0" applyFont="1" applyAlignment="1">
      <alignment horizontal="left" vertical="center" wrapText="1"/>
    </xf>
    <xf numFmtId="0" fontId="15" fillId="9" borderId="12" xfId="0" applyFont="1" applyFill="1" applyBorder="1" applyAlignment="1" applyProtection="1">
      <alignment horizontal="center" vertical="center"/>
      <protection locked="0"/>
    </xf>
    <xf numFmtId="0" fontId="15" fillId="9" borderId="9" xfId="0" applyFont="1" applyFill="1" applyBorder="1" applyAlignment="1" applyProtection="1">
      <alignment horizontal="center" vertical="center"/>
      <protection locked="0"/>
    </xf>
    <xf numFmtId="0" fontId="15" fillId="6" borderId="12" xfId="0" applyFont="1" applyFill="1" applyBorder="1" applyAlignment="1" applyProtection="1">
      <alignment horizontal="center" vertical="center"/>
      <protection locked="0"/>
    </xf>
    <xf numFmtId="0" fontId="15" fillId="6" borderId="9" xfId="0" applyFont="1" applyFill="1" applyBorder="1" applyAlignment="1" applyProtection="1">
      <alignment horizontal="center" vertical="center"/>
      <protection locked="0"/>
    </xf>
    <xf numFmtId="0" fontId="35" fillId="9" borderId="19" xfId="0" applyFont="1" applyFill="1" applyBorder="1" applyAlignment="1" applyProtection="1">
      <alignment horizontal="center" vertical="center"/>
      <protection locked="0"/>
    </xf>
    <xf numFmtId="0" fontId="35" fillId="6" borderId="19" xfId="0" applyFont="1" applyFill="1" applyBorder="1" applyAlignment="1" applyProtection="1">
      <alignment horizontal="center" vertical="center"/>
      <protection locked="0"/>
    </xf>
    <xf numFmtId="0" fontId="35" fillId="9" borderId="12" xfId="0" applyFont="1" applyFill="1" applyBorder="1" applyAlignment="1" applyProtection="1">
      <alignment horizontal="center" vertical="center"/>
      <protection locked="0"/>
    </xf>
    <xf numFmtId="0" fontId="35" fillId="6" borderId="12" xfId="0" applyFont="1" applyFill="1" applyBorder="1" applyAlignment="1" applyProtection="1">
      <alignment horizontal="center" vertical="center"/>
      <protection locked="0"/>
    </xf>
    <xf numFmtId="0" fontId="15" fillId="0" borderId="0" xfId="0" applyFont="1" applyAlignment="1">
      <alignment horizontal="left" vertical="center" wrapText="1"/>
    </xf>
    <xf numFmtId="0" fontId="4" fillId="0" borderId="0" xfId="0" applyFont="1" applyBorder="1" applyAlignment="1">
      <alignment horizontal="center" vertical="center"/>
    </xf>
    <xf numFmtId="0" fontId="44" fillId="0" borderId="33" xfId="0" applyFont="1" applyBorder="1" applyAlignment="1">
      <alignment horizontal="right" vertical="center"/>
    </xf>
    <xf numFmtId="0" fontId="17" fillId="0" borderId="0" xfId="0" applyFont="1" applyBorder="1" applyAlignment="1">
      <alignment horizontal="center" vertical="center" wrapText="1"/>
    </xf>
    <xf numFmtId="0" fontId="4" fillId="0" borderId="0" xfId="0" applyFont="1" applyBorder="1" applyAlignment="1">
      <alignment horizontal="center" vertical="center"/>
    </xf>
    <xf numFmtId="0" fontId="53" fillId="6" borderId="34" xfId="0" applyFont="1" applyFill="1" applyBorder="1" applyAlignment="1">
      <alignment horizontal="left" vertical="center" indent="1"/>
    </xf>
    <xf numFmtId="0" fontId="27" fillId="6" borderId="35" xfId="0" applyFont="1" applyFill="1" applyBorder="1" applyAlignment="1">
      <alignment horizontal="left" vertical="center" indent="1"/>
    </xf>
    <xf numFmtId="0" fontId="27" fillId="6" borderId="36" xfId="0" applyFont="1" applyFill="1" applyBorder="1" applyAlignment="1">
      <alignment horizontal="left" vertical="center" indent="1"/>
    </xf>
    <xf numFmtId="0" fontId="29" fillId="6" borderId="37" xfId="0" quotePrefix="1" applyFont="1" applyFill="1" applyBorder="1" applyAlignment="1">
      <alignment horizontal="left" vertical="center" indent="3"/>
    </xf>
    <xf numFmtId="0" fontId="15" fillId="6" borderId="0" xfId="0" applyFont="1" applyFill="1" applyBorder="1" applyAlignment="1">
      <alignment vertical="center"/>
    </xf>
    <xf numFmtId="0" fontId="15" fillId="6" borderId="38" xfId="0" applyFont="1" applyFill="1" applyBorder="1" applyAlignment="1">
      <alignment vertical="center"/>
    </xf>
    <xf numFmtId="0" fontId="29" fillId="6" borderId="39" xfId="0" quotePrefix="1" applyFont="1" applyFill="1" applyBorder="1" applyAlignment="1">
      <alignment horizontal="left" vertical="center" indent="3"/>
    </xf>
    <xf numFmtId="0" fontId="15" fillId="6" borderId="40" xfId="0" applyFont="1" applyFill="1" applyBorder="1" applyAlignment="1">
      <alignment vertical="center"/>
    </xf>
    <xf numFmtId="0" fontId="15" fillId="6" borderId="41" xfId="0" applyFont="1" applyFill="1" applyBorder="1" applyAlignment="1">
      <alignment vertical="center"/>
    </xf>
    <xf numFmtId="0" fontId="4" fillId="6" borderId="0" xfId="0" applyFont="1" applyFill="1" applyBorder="1" applyAlignment="1">
      <alignment horizontal="left" vertical="center"/>
    </xf>
    <xf numFmtId="9" fontId="4" fillId="6" borderId="0" xfId="1" applyFont="1" applyFill="1" applyBorder="1" applyAlignment="1">
      <alignment horizontal="left" vertical="center"/>
    </xf>
    <xf numFmtId="0" fontId="0" fillId="6" borderId="0" xfId="0" applyFill="1" applyBorder="1"/>
    <xf numFmtId="0" fontId="26" fillId="6" borderId="0" xfId="0" applyFont="1" applyFill="1" applyBorder="1"/>
    <xf numFmtId="0" fontId="4" fillId="6" borderId="0" xfId="0" applyFont="1" applyFill="1" applyBorder="1" applyAlignment="1">
      <alignment horizontal="left" vertical="center" wrapText="1"/>
    </xf>
    <xf numFmtId="0" fontId="24" fillId="0" borderId="0" xfId="0" applyFont="1" applyBorder="1" applyAlignment="1">
      <alignment vertical="center"/>
    </xf>
    <xf numFmtId="0" fontId="53" fillId="6" borderId="51" xfId="0" applyFont="1" applyFill="1" applyBorder="1" applyAlignment="1">
      <alignment horizontal="left" vertical="center" indent="1"/>
    </xf>
    <xf numFmtId="0" fontId="27" fillId="6" borderId="52" xfId="0" applyFont="1" applyFill="1" applyBorder="1" applyAlignment="1">
      <alignment horizontal="left" vertical="center" indent="1"/>
    </xf>
    <xf numFmtId="0" fontId="27" fillId="6" borderId="53" xfId="0" applyFont="1" applyFill="1" applyBorder="1" applyAlignment="1">
      <alignment horizontal="left" vertical="center" indent="1"/>
    </xf>
    <xf numFmtId="0" fontId="53" fillId="6" borderId="54" xfId="0" quotePrefix="1" applyFont="1" applyFill="1" applyBorder="1" applyAlignment="1">
      <alignment horizontal="left" vertical="center" indent="3"/>
    </xf>
    <xf numFmtId="0" fontId="36" fillId="6" borderId="0" xfId="0" applyFont="1" applyFill="1" applyBorder="1" applyAlignment="1">
      <alignment vertical="center"/>
    </xf>
    <xf numFmtId="0" fontId="27" fillId="6" borderId="55" xfId="0" applyFont="1" applyFill="1" applyBorder="1" applyAlignment="1">
      <alignment vertical="center"/>
    </xf>
    <xf numFmtId="0" fontId="53" fillId="6" borderId="56" xfId="0" quotePrefix="1" applyFont="1" applyFill="1" applyBorder="1" applyAlignment="1">
      <alignment horizontal="left" vertical="center" indent="3"/>
    </xf>
    <xf numFmtId="0" fontId="15" fillId="6" borderId="57" xfId="0" applyFont="1" applyFill="1" applyBorder="1" applyAlignment="1">
      <alignment horizontal="left" vertical="center"/>
    </xf>
    <xf numFmtId="0" fontId="28" fillId="6" borderId="58" xfId="0" applyFont="1" applyFill="1" applyBorder="1" applyAlignment="1">
      <alignment horizontal="left" vertical="center"/>
    </xf>
    <xf numFmtId="0" fontId="53" fillId="6" borderId="59" xfId="0" applyFont="1" applyFill="1" applyBorder="1" applyAlignment="1">
      <alignment horizontal="left" vertical="center" indent="1"/>
    </xf>
    <xf numFmtId="0" fontId="27" fillId="6" borderId="60" xfId="0" applyFont="1" applyFill="1" applyBorder="1" applyAlignment="1">
      <alignment horizontal="left" vertical="center" indent="1"/>
    </xf>
    <xf numFmtId="0" fontId="27" fillId="6" borderId="61" xfId="0" applyFont="1" applyFill="1" applyBorder="1" applyAlignment="1">
      <alignment horizontal="left" vertical="center" indent="1"/>
    </xf>
    <xf numFmtId="0" fontId="53" fillId="6" borderId="62" xfId="0" quotePrefix="1" applyFont="1" applyFill="1" applyBorder="1" applyAlignment="1">
      <alignment horizontal="left" vertical="center" indent="3"/>
    </xf>
    <xf numFmtId="0" fontId="27" fillId="6" borderId="0" xfId="0" applyFont="1" applyFill="1" applyBorder="1" applyAlignment="1">
      <alignment vertical="center"/>
    </xf>
    <xf numFmtId="0" fontId="27" fillId="6" borderId="63" xfId="0" applyFont="1" applyFill="1" applyBorder="1" applyAlignment="1">
      <alignment vertical="center"/>
    </xf>
    <xf numFmtId="0" fontId="53" fillId="6" borderId="64" xfId="0" quotePrefix="1" applyFont="1" applyFill="1" applyBorder="1" applyAlignment="1">
      <alignment horizontal="left" vertical="center" indent="3"/>
    </xf>
    <xf numFmtId="0" fontId="27" fillId="6" borderId="65" xfId="0" applyFont="1" applyFill="1" applyBorder="1" applyAlignment="1">
      <alignment vertical="center"/>
    </xf>
    <xf numFmtId="0" fontId="27" fillId="6" borderId="66" xfId="0" applyFont="1" applyFill="1" applyBorder="1" applyAlignment="1">
      <alignment vertical="center"/>
    </xf>
    <xf numFmtId="0" fontId="44" fillId="2" borderId="12" xfId="0" applyFont="1" applyFill="1" applyBorder="1" applyAlignment="1">
      <alignment horizontal="center" vertical="center" wrapText="1"/>
    </xf>
    <xf numFmtId="0" fontId="44" fillId="10" borderId="12" xfId="0" applyFont="1" applyFill="1" applyBorder="1" applyAlignment="1">
      <alignment horizontal="center" vertical="center" wrapText="1"/>
    </xf>
    <xf numFmtId="0" fontId="44" fillId="3" borderId="12" xfId="0" applyFont="1" applyFill="1" applyBorder="1" applyAlignment="1">
      <alignment horizontal="center" vertical="center" wrapText="1"/>
    </xf>
    <xf numFmtId="0" fontId="35" fillId="9" borderId="12" xfId="0" applyFont="1" applyFill="1" applyBorder="1" applyAlignment="1">
      <alignment horizontal="center" vertical="center"/>
    </xf>
    <xf numFmtId="0" fontId="4" fillId="6" borderId="9" xfId="0" applyFont="1" applyFill="1" applyBorder="1" applyAlignment="1">
      <alignment vertical="center"/>
    </xf>
    <xf numFmtId="0" fontId="35" fillId="6" borderId="12" xfId="0" applyFont="1" applyFill="1" applyBorder="1" applyAlignment="1">
      <alignment horizontal="center" vertical="center"/>
    </xf>
    <xf numFmtId="2" fontId="2" fillId="0" borderId="13" xfId="0" applyNumberFormat="1" applyFont="1" applyBorder="1" applyAlignment="1">
      <alignment horizontal="center" vertical="center"/>
    </xf>
    <xf numFmtId="2" fontId="2" fillId="0" borderId="8" xfId="0" quotePrefix="1" applyNumberFormat="1" applyFont="1" applyBorder="1" applyAlignment="1">
      <alignment horizontal="center" vertical="center"/>
    </xf>
    <xf numFmtId="1" fontId="15" fillId="9" borderId="12" xfId="0" applyNumberFormat="1" applyFont="1" applyFill="1" applyBorder="1" applyAlignment="1">
      <alignment horizontal="center" vertical="center"/>
    </xf>
    <xf numFmtId="1" fontId="15" fillId="6" borderId="12" xfId="0" applyNumberFormat="1" applyFont="1" applyFill="1" applyBorder="1" applyAlignment="1">
      <alignment horizontal="center" vertical="center"/>
    </xf>
    <xf numFmtId="0" fontId="10" fillId="0" borderId="0" xfId="0" applyFont="1" applyBorder="1" applyAlignment="1">
      <alignment horizontal="center" vertical="center" wrapText="1"/>
    </xf>
    <xf numFmtId="0" fontId="15" fillId="6" borderId="0" xfId="0" applyFont="1" applyFill="1" applyBorder="1" applyAlignment="1">
      <alignment horizontal="center" vertical="center"/>
    </xf>
    <xf numFmtId="0" fontId="4" fillId="0" borderId="0" xfId="0" applyFont="1" applyBorder="1" applyAlignment="1">
      <alignment vertical="center"/>
    </xf>
    <xf numFmtId="9" fontId="8" fillId="0" borderId="0" xfId="1" applyFont="1" applyBorder="1" applyAlignment="1">
      <alignment horizontal="center" vertical="center"/>
    </xf>
    <xf numFmtId="0" fontId="6" fillId="0" borderId="0" xfId="0" applyFont="1" applyBorder="1" applyAlignment="1">
      <alignment horizontal="center" vertical="center" textRotation="45" wrapText="1"/>
    </xf>
    <xf numFmtId="0" fontId="35" fillId="6" borderId="0" xfId="0" applyFont="1" applyFill="1" applyBorder="1" applyAlignment="1">
      <alignment horizontal="center" vertical="center"/>
    </xf>
    <xf numFmtId="0" fontId="4" fillId="6" borderId="0" xfId="0" applyFont="1" applyFill="1" applyBorder="1" applyAlignment="1">
      <alignment vertical="center"/>
    </xf>
    <xf numFmtId="0" fontId="46" fillId="6" borderId="0" xfId="0" applyFont="1" applyFill="1" applyBorder="1" applyAlignment="1">
      <alignment horizontal="center" vertical="center"/>
    </xf>
    <xf numFmtId="16" fontId="12" fillId="0" borderId="0" xfId="0" applyNumberFormat="1" applyFont="1" applyAlignment="1">
      <alignment wrapText="1"/>
    </xf>
    <xf numFmtId="0" fontId="10" fillId="0" borderId="20" xfId="0" applyFont="1" applyBorder="1" applyAlignment="1">
      <alignment horizontal="center" vertical="center" wrapText="1"/>
    </xf>
    <xf numFmtId="0" fontId="6" fillId="0" borderId="0" xfId="0" applyFont="1" applyBorder="1" applyAlignment="1">
      <alignment horizontal="center" vertical="center" textRotation="45" wrapText="1"/>
    </xf>
    <xf numFmtId="0" fontId="14" fillId="0" borderId="0" xfId="0" applyFont="1" applyBorder="1" applyAlignment="1">
      <alignment horizontal="center" vertical="center"/>
    </xf>
    <xf numFmtId="0" fontId="30" fillId="9" borderId="12" xfId="0" applyFont="1" applyFill="1" applyBorder="1" applyAlignment="1">
      <alignment horizontal="center" vertical="center"/>
    </xf>
    <xf numFmtId="0" fontId="30" fillId="6" borderId="12" xfId="0" applyFont="1" applyFill="1" applyBorder="1" applyAlignment="1">
      <alignment horizontal="center" vertical="center"/>
    </xf>
    <xf numFmtId="0" fontId="7" fillId="6" borderId="0" xfId="0" applyFont="1" applyFill="1" applyBorder="1" applyAlignment="1">
      <alignment horizontal="center" vertical="center" wrapText="1"/>
    </xf>
    <xf numFmtId="0" fontId="35" fillId="6" borderId="0" xfId="0" applyFont="1" applyFill="1" applyBorder="1" applyAlignment="1" applyProtection="1">
      <alignment horizontal="center" vertical="center"/>
      <protection locked="0"/>
    </xf>
    <xf numFmtId="0" fontId="44" fillId="0" borderId="33" xfId="0" applyFont="1" applyBorder="1" applyAlignment="1">
      <alignment horizontal="right" vertical="center"/>
    </xf>
    <xf numFmtId="0" fontId="4" fillId="0" borderId="5" xfId="0" applyFont="1" applyBorder="1" applyAlignment="1">
      <alignment horizontal="center" vertical="center"/>
    </xf>
    <xf numFmtId="2" fontId="2" fillId="0" borderId="8" xfId="0" quotePrefix="1" applyNumberFormat="1" applyFont="1" applyBorder="1" applyAlignment="1">
      <alignment horizontal="center" vertical="center"/>
    </xf>
    <xf numFmtId="0" fontId="15" fillId="9" borderId="70" xfId="0" applyFont="1" applyFill="1" applyBorder="1" applyAlignment="1" applyProtection="1">
      <alignment horizontal="center" vertical="center"/>
      <protection locked="0"/>
    </xf>
    <xf numFmtId="0" fontId="15" fillId="9" borderId="32" xfId="0" applyFont="1" applyFill="1" applyBorder="1" applyAlignment="1" applyProtection="1">
      <alignment horizontal="center" vertical="center"/>
      <protection locked="0"/>
    </xf>
    <xf numFmtId="2" fontId="2" fillId="0" borderId="13" xfId="0" applyNumberFormat="1" applyFont="1" applyBorder="1" applyAlignment="1">
      <alignment horizontal="center" vertical="center"/>
    </xf>
    <xf numFmtId="0" fontId="15" fillId="9" borderId="68" xfId="0" applyFont="1" applyFill="1" applyBorder="1" applyAlignment="1" applyProtection="1">
      <alignment horizontal="center" vertical="center"/>
      <protection locked="0"/>
    </xf>
    <xf numFmtId="0" fontId="15" fillId="9" borderId="31" xfId="0" applyFont="1" applyFill="1" applyBorder="1" applyAlignment="1" applyProtection="1">
      <alignment horizontal="center" vertical="center"/>
      <protection locked="0"/>
    </xf>
    <xf numFmtId="0" fontId="35" fillId="9" borderId="69" xfId="0" applyFont="1" applyFill="1" applyBorder="1" applyAlignment="1" applyProtection="1">
      <alignment horizontal="center" vertical="center"/>
      <protection locked="0"/>
    </xf>
    <xf numFmtId="0" fontId="6" fillId="6" borderId="0" xfId="0" applyFont="1" applyFill="1" applyAlignment="1">
      <alignment horizontal="right" vertical="center"/>
    </xf>
    <xf numFmtId="9" fontId="45" fillId="0" borderId="0" xfId="1" applyFont="1" applyBorder="1" applyAlignment="1">
      <alignment horizontal="center" vertical="center"/>
    </xf>
    <xf numFmtId="0" fontId="6" fillId="6" borderId="0" xfId="0" applyFont="1" applyFill="1" applyBorder="1" applyAlignment="1" applyProtection="1">
      <alignment horizontal="center" vertical="center"/>
      <protection locked="0"/>
    </xf>
    <xf numFmtId="0" fontId="6" fillId="6" borderId="0" xfId="0" applyFont="1" applyFill="1" applyBorder="1" applyAlignment="1">
      <alignment horizontal="center" vertical="center" wrapText="1"/>
    </xf>
    <xf numFmtId="0" fontId="6" fillId="6" borderId="0" xfId="0" applyFont="1" applyFill="1" applyBorder="1" applyAlignment="1" applyProtection="1">
      <alignment vertical="center"/>
      <protection locked="0"/>
    </xf>
    <xf numFmtId="0" fontId="4" fillId="0" borderId="28" xfId="0" applyFont="1" applyBorder="1" applyAlignment="1">
      <alignment vertical="center"/>
    </xf>
    <xf numFmtId="164" fontId="39" fillId="0" borderId="0" xfId="0" applyNumberFormat="1" applyFont="1" applyBorder="1" applyAlignment="1">
      <alignment horizontal="left" vertical="center"/>
    </xf>
    <xf numFmtId="0" fontId="36" fillId="0" borderId="0" xfId="0" applyFont="1"/>
    <xf numFmtId="0" fontId="15" fillId="6" borderId="70" xfId="0" applyFont="1" applyFill="1" applyBorder="1" applyAlignment="1">
      <alignment horizontal="center" vertical="center" wrapText="1"/>
    </xf>
    <xf numFmtId="0" fontId="39" fillId="0" borderId="0" xfId="0" applyFont="1" applyBorder="1" applyAlignment="1">
      <alignment horizontal="left" vertical="top"/>
    </xf>
    <xf numFmtId="0" fontId="53" fillId="0" borderId="0" xfId="0" applyFont="1"/>
    <xf numFmtId="0" fontId="29" fillId="6" borderId="0" xfId="0" applyFont="1" applyFill="1" applyAlignment="1">
      <alignment vertical="center"/>
    </xf>
    <xf numFmtId="0" fontId="46" fillId="2" borderId="12" xfId="0" applyFont="1" applyFill="1" applyBorder="1" applyAlignment="1">
      <alignment horizontal="center" vertical="center"/>
    </xf>
    <xf numFmtId="0" fontId="46" fillId="10" borderId="12" xfId="0" applyFont="1" applyFill="1" applyBorder="1" applyAlignment="1">
      <alignment horizontal="center" vertical="center"/>
    </xf>
    <xf numFmtId="0" fontId="46" fillId="3" borderId="7" xfId="0" applyFont="1" applyFill="1" applyBorder="1" applyAlignment="1">
      <alignment horizontal="center" vertical="center"/>
    </xf>
    <xf numFmtId="0" fontId="51" fillId="6" borderId="0" xfId="0" applyFont="1" applyFill="1" applyBorder="1" applyAlignment="1">
      <alignment horizontal="center" vertical="center" wrapText="1"/>
    </xf>
    <xf numFmtId="0" fontId="29" fillId="6" borderId="0" xfId="0" applyFont="1" applyFill="1" applyBorder="1" applyAlignment="1">
      <alignment horizontal="center" vertical="top"/>
    </xf>
    <xf numFmtId="0" fontId="12" fillId="6" borderId="0" xfId="0" applyFont="1" applyFill="1" applyBorder="1" applyAlignment="1">
      <alignment horizontal="center" vertical="center" wrapText="1"/>
    </xf>
    <xf numFmtId="9" fontId="45" fillId="6" borderId="0" xfId="1" applyFont="1" applyFill="1" applyBorder="1" applyAlignment="1">
      <alignment horizontal="center" vertical="center"/>
    </xf>
    <xf numFmtId="0" fontId="29" fillId="14" borderId="67" xfId="0" applyFont="1" applyFill="1" applyBorder="1" applyAlignment="1">
      <alignment horizontal="center" vertical="center" wrapText="1"/>
    </xf>
    <xf numFmtId="0" fontId="35" fillId="9" borderId="19" xfId="0" applyFont="1" applyFill="1" applyBorder="1" applyAlignment="1" applyProtection="1">
      <alignment horizontal="center" vertical="center"/>
    </xf>
    <xf numFmtId="0" fontId="35" fillId="6" borderId="0" xfId="0" applyFont="1" applyFill="1" applyBorder="1" applyAlignment="1" applyProtection="1">
      <alignment horizontal="center" vertical="center"/>
    </xf>
    <xf numFmtId="0" fontId="35" fillId="6" borderId="19" xfId="0" applyFont="1" applyFill="1" applyBorder="1" applyAlignment="1" applyProtection="1">
      <alignment horizontal="center" vertical="center"/>
    </xf>
    <xf numFmtId="0" fontId="35" fillId="9" borderId="69" xfId="0" applyFont="1" applyFill="1" applyBorder="1" applyAlignment="1" applyProtection="1">
      <alignment horizontal="center" vertical="center"/>
    </xf>
    <xf numFmtId="0" fontId="40" fillId="0" borderId="30" xfId="0" applyFont="1" applyBorder="1" applyAlignment="1" applyProtection="1">
      <alignment vertical="center"/>
    </xf>
    <xf numFmtId="0" fontId="4" fillId="0" borderId="30" xfId="0" applyFont="1" applyBorder="1" applyAlignment="1" applyProtection="1">
      <alignment vertical="center"/>
    </xf>
    <xf numFmtId="0" fontId="4" fillId="0" borderId="0" xfId="0" applyFont="1" applyBorder="1" applyAlignment="1" applyProtection="1">
      <alignment vertical="center"/>
    </xf>
    <xf numFmtId="164" fontId="41" fillId="0" borderId="28" xfId="0" applyNumberFormat="1" applyFont="1" applyBorder="1" applyAlignment="1" applyProtection="1">
      <alignment horizontal="left" vertical="center"/>
    </xf>
    <xf numFmtId="0" fontId="19" fillId="0" borderId="28" xfId="0" applyFont="1" applyBorder="1" applyAlignment="1" applyProtection="1">
      <alignment vertical="center"/>
    </xf>
    <xf numFmtId="0" fontId="4" fillId="0" borderId="28" xfId="0" applyFont="1" applyBorder="1" applyAlignment="1" applyProtection="1">
      <alignment vertical="center"/>
    </xf>
    <xf numFmtId="164" fontId="39" fillId="0" borderId="0" xfId="0" applyNumberFormat="1" applyFont="1" applyBorder="1" applyAlignment="1" applyProtection="1">
      <alignment horizontal="left" vertical="center"/>
    </xf>
    <xf numFmtId="0" fontId="4" fillId="0" borderId="0" xfId="0" applyFont="1" applyAlignment="1" applyProtection="1">
      <alignment vertical="center"/>
    </xf>
    <xf numFmtId="0" fontId="39" fillId="0" borderId="0" xfId="0" applyFont="1" applyBorder="1" applyAlignment="1" applyProtection="1">
      <alignment horizontal="left" vertical="top"/>
    </xf>
    <xf numFmtId="0" fontId="0" fillId="0" borderId="0" xfId="0" applyProtection="1"/>
    <xf numFmtId="0" fontId="4" fillId="6" borderId="0" xfId="0" applyFont="1" applyFill="1" applyAlignment="1" applyProtection="1">
      <alignment vertical="center"/>
    </xf>
    <xf numFmtId="0" fontId="29" fillId="14" borderId="67" xfId="0" applyFont="1" applyFill="1" applyBorder="1" applyAlignment="1" applyProtection="1">
      <alignment horizontal="center" vertical="center" wrapText="1"/>
    </xf>
    <xf numFmtId="0" fontId="53" fillId="0" borderId="0" xfId="0" applyFont="1" applyProtection="1"/>
    <xf numFmtId="0" fontId="29" fillId="6" borderId="0" xfId="0" applyFont="1" applyFill="1" applyAlignment="1" applyProtection="1">
      <alignment vertical="center"/>
    </xf>
    <xf numFmtId="0" fontId="15" fillId="6" borderId="70" xfId="0" applyFont="1" applyFill="1" applyBorder="1" applyAlignment="1" applyProtection="1">
      <alignment horizontal="center" vertical="center" wrapText="1"/>
    </xf>
    <xf numFmtId="0" fontId="36" fillId="0" borderId="0" xfId="0" applyFont="1" applyProtection="1"/>
    <xf numFmtId="0" fontId="6" fillId="6" borderId="0" xfId="0" applyFont="1" applyFill="1" applyAlignment="1" applyProtection="1">
      <alignment horizontal="right" vertical="center"/>
    </xf>
    <xf numFmtId="0" fontId="6" fillId="6" borderId="0" xfId="0" applyFont="1" applyFill="1" applyBorder="1" applyAlignment="1" applyProtection="1">
      <alignment horizontal="center" vertical="center"/>
    </xf>
    <xf numFmtId="0" fontId="1" fillId="0" borderId="70" xfId="0" applyFont="1" applyBorder="1" applyAlignment="1">
      <alignment horizontal="center" vertical="center" wrapText="1"/>
    </xf>
    <xf numFmtId="0" fontId="1" fillId="6" borderId="70" xfId="0" applyFont="1" applyFill="1" applyBorder="1" applyAlignment="1">
      <alignment horizontal="center" vertical="center" wrapText="1"/>
    </xf>
    <xf numFmtId="0" fontId="1" fillId="6" borderId="68" xfId="0" applyFont="1" applyFill="1" applyBorder="1" applyAlignment="1">
      <alignment horizontal="center" vertical="center" wrapText="1"/>
    </xf>
    <xf numFmtId="0" fontId="9" fillId="0" borderId="12" xfId="0" applyFont="1" applyBorder="1" applyAlignment="1">
      <alignment horizontal="center" vertical="center" wrapText="1"/>
    </xf>
    <xf numFmtId="0" fontId="9" fillId="6" borderId="12" xfId="0" applyFont="1" applyFill="1" applyBorder="1" applyAlignment="1">
      <alignment horizontal="center" vertical="center" wrapText="1"/>
    </xf>
    <xf numFmtId="0" fontId="9" fillId="6" borderId="12" xfId="0" quotePrefix="1" applyFont="1" applyFill="1" applyBorder="1" applyAlignment="1">
      <alignment horizontal="center" vertical="center" wrapText="1"/>
    </xf>
    <xf numFmtId="0" fontId="9" fillId="6" borderId="9" xfId="0" applyFont="1" applyFill="1" applyBorder="1" applyAlignment="1">
      <alignment horizontal="center" vertical="center" wrapText="1"/>
    </xf>
    <xf numFmtId="0" fontId="15" fillId="0" borderId="0" xfId="0" applyFont="1" applyAlignment="1">
      <alignment horizontal="left" vertical="center" wrapText="1"/>
    </xf>
    <xf numFmtId="0" fontId="36" fillId="0" borderId="0" xfId="0" applyFont="1" applyAlignment="1">
      <alignment horizontal="left" vertical="center" wrapText="1"/>
    </xf>
    <xf numFmtId="0" fontId="13" fillId="0" borderId="0" xfId="0" applyFont="1" applyAlignment="1">
      <alignment horizontal="left" vertical="top" wrapText="1"/>
    </xf>
    <xf numFmtId="0" fontId="15" fillId="0" borderId="23" xfId="0" applyFont="1" applyBorder="1" applyAlignment="1">
      <alignment horizontal="left" vertical="center" wrapText="1"/>
    </xf>
    <xf numFmtId="0" fontId="58" fillId="0" borderId="0" xfId="0" applyFont="1" applyAlignment="1">
      <alignment horizontal="left" vertical="center" wrapText="1"/>
    </xf>
    <xf numFmtId="0" fontId="65" fillId="0" borderId="28" xfId="0" applyFont="1" applyBorder="1" applyAlignment="1">
      <alignment horizontal="left" vertical="center"/>
    </xf>
    <xf numFmtId="0" fontId="56" fillId="0" borderId="0" xfId="0" applyFont="1" applyAlignment="1">
      <alignment horizontal="left" vertical="center" wrapText="1"/>
    </xf>
    <xf numFmtId="0" fontId="17" fillId="0" borderId="10" xfId="0" applyFont="1" applyBorder="1" applyAlignment="1">
      <alignment horizontal="center" vertical="center" wrapText="1"/>
    </xf>
    <xf numFmtId="0" fontId="17" fillId="0" borderId="20" xfId="0" applyFont="1" applyBorder="1" applyAlignment="1">
      <alignment horizontal="center" vertical="center" wrapText="1"/>
    </xf>
    <xf numFmtId="164" fontId="39" fillId="0" borderId="23" xfId="0" applyNumberFormat="1" applyFont="1" applyBorder="1" applyAlignment="1">
      <alignment horizontal="left" vertical="center"/>
    </xf>
    <xf numFmtId="0" fontId="50" fillId="0" borderId="16" xfId="0" applyFont="1" applyBorder="1" applyAlignment="1">
      <alignment horizontal="center" vertical="center"/>
    </xf>
    <xf numFmtId="0" fontId="50" fillId="0" borderId="15" xfId="0" applyFont="1" applyBorder="1" applyAlignment="1">
      <alignment horizontal="center" vertical="center"/>
    </xf>
    <xf numFmtId="0" fontId="50" fillId="0" borderId="14" xfId="0" applyFont="1" applyBorder="1" applyAlignment="1">
      <alignment horizontal="center" vertical="center"/>
    </xf>
    <xf numFmtId="0" fontId="38" fillId="11" borderId="18" xfId="0" applyFont="1" applyFill="1" applyBorder="1" applyAlignment="1">
      <alignment horizontal="center" vertical="center" wrapText="1"/>
    </xf>
    <xf numFmtId="0" fontId="38" fillId="11" borderId="17" xfId="0" applyFont="1" applyFill="1" applyBorder="1" applyAlignment="1">
      <alignment horizontal="center" vertical="center" wrapText="1"/>
    </xf>
    <xf numFmtId="0" fontId="38" fillId="11" borderId="3" xfId="0" applyFont="1" applyFill="1" applyBorder="1" applyAlignment="1">
      <alignment horizontal="center" vertical="center" wrapText="1"/>
    </xf>
    <xf numFmtId="0" fontId="38" fillId="11" borderId="1" xfId="0" applyFont="1" applyFill="1" applyBorder="1" applyAlignment="1">
      <alignment horizontal="center" vertical="center" wrapText="1"/>
    </xf>
    <xf numFmtId="0" fontId="38" fillId="13" borderId="18" xfId="0" applyFont="1" applyFill="1" applyBorder="1" applyAlignment="1">
      <alignment horizontal="center" vertical="center" wrapText="1"/>
    </xf>
    <xf numFmtId="0" fontId="38" fillId="13" borderId="17" xfId="0" applyFont="1" applyFill="1" applyBorder="1" applyAlignment="1">
      <alignment horizontal="center" vertical="center" wrapText="1"/>
    </xf>
    <xf numFmtId="0" fontId="38" fillId="13" borderId="3" xfId="0" applyFont="1" applyFill="1" applyBorder="1" applyAlignment="1">
      <alignment horizontal="center" vertical="center" wrapText="1"/>
    </xf>
    <xf numFmtId="0" fontId="38" fillId="13" borderId="1" xfId="0" applyFont="1" applyFill="1" applyBorder="1" applyAlignment="1">
      <alignment horizontal="center" vertical="center" wrapText="1"/>
    </xf>
    <xf numFmtId="0" fontId="47" fillId="12" borderId="18" xfId="0" applyFont="1" applyFill="1" applyBorder="1" applyAlignment="1">
      <alignment horizontal="center" vertical="center" wrapText="1"/>
    </xf>
    <xf numFmtId="0" fontId="47" fillId="12" borderId="10" xfId="0" applyFont="1" applyFill="1" applyBorder="1" applyAlignment="1">
      <alignment horizontal="center" vertical="center" wrapText="1"/>
    </xf>
    <xf numFmtId="0" fontId="47" fillId="12" borderId="17" xfId="0" applyFont="1" applyFill="1" applyBorder="1" applyAlignment="1">
      <alignment horizontal="center" vertical="center" wrapText="1"/>
    </xf>
    <xf numFmtId="0" fontId="47" fillId="12" borderId="3" xfId="0" applyFont="1" applyFill="1" applyBorder="1" applyAlignment="1">
      <alignment horizontal="center" vertical="center" wrapText="1"/>
    </xf>
    <xf numFmtId="0" fontId="47" fillId="12" borderId="2" xfId="0" applyFont="1" applyFill="1" applyBorder="1" applyAlignment="1">
      <alignment horizontal="center" vertical="center" wrapText="1"/>
    </xf>
    <xf numFmtId="0" fontId="47" fillId="12" borderId="1" xfId="0" applyFont="1" applyFill="1" applyBorder="1" applyAlignment="1">
      <alignment horizontal="center" vertical="center" wrapText="1"/>
    </xf>
    <xf numFmtId="0" fontId="39" fillId="0" borderId="0" xfId="0" applyFont="1" applyAlignment="1">
      <alignment horizontal="left" vertical="top"/>
    </xf>
    <xf numFmtId="0" fontId="17" fillId="0" borderId="0" xfId="0" applyFont="1" applyBorder="1" applyAlignment="1">
      <alignment horizontal="center" vertical="center" wrapText="1"/>
    </xf>
    <xf numFmtId="0" fontId="51" fillId="11" borderId="18" xfId="0" applyFont="1" applyFill="1" applyBorder="1" applyAlignment="1">
      <alignment horizontal="center" vertical="center" wrapText="1"/>
    </xf>
    <xf numFmtId="0" fontId="51" fillId="11" borderId="10" xfId="0" applyFont="1" applyFill="1" applyBorder="1" applyAlignment="1">
      <alignment horizontal="center" vertical="center" wrapText="1"/>
    </xf>
    <xf numFmtId="0" fontId="51" fillId="11" borderId="17" xfId="0" applyFont="1" applyFill="1" applyBorder="1" applyAlignment="1">
      <alignment horizontal="center" vertical="center" wrapText="1"/>
    </xf>
    <xf numFmtId="0" fontId="51" fillId="13" borderId="18" xfId="0" applyFont="1" applyFill="1" applyBorder="1" applyAlignment="1">
      <alignment horizontal="center" vertical="center" wrapText="1"/>
    </xf>
    <xf numFmtId="0" fontId="51" fillId="13" borderId="10" xfId="0" applyFont="1" applyFill="1" applyBorder="1" applyAlignment="1">
      <alignment horizontal="center" vertical="center" wrapText="1"/>
    </xf>
    <xf numFmtId="0" fontId="52" fillId="13" borderId="17" xfId="0" applyFont="1" applyFill="1" applyBorder="1" applyAlignment="1">
      <alignment horizontal="center" vertical="center" wrapText="1"/>
    </xf>
    <xf numFmtId="0" fontId="76" fillId="12" borderId="18" xfId="0" applyFont="1" applyFill="1" applyBorder="1" applyAlignment="1">
      <alignment horizontal="center" vertical="center" wrapText="1"/>
    </xf>
    <xf numFmtId="0" fontId="76" fillId="12" borderId="10" xfId="0" applyFont="1" applyFill="1" applyBorder="1" applyAlignment="1">
      <alignment horizontal="center" vertical="center" wrapText="1"/>
    </xf>
    <xf numFmtId="0" fontId="76" fillId="12" borderId="17" xfId="0" applyFont="1" applyFill="1" applyBorder="1" applyAlignment="1">
      <alignment horizontal="center" vertical="center" wrapText="1"/>
    </xf>
    <xf numFmtId="0" fontId="29" fillId="11" borderId="3" xfId="0" applyFont="1" applyFill="1" applyBorder="1" applyAlignment="1">
      <alignment horizontal="center" vertical="top"/>
    </xf>
    <xf numFmtId="0" fontId="29" fillId="11" borderId="2" xfId="0" applyFont="1" applyFill="1" applyBorder="1" applyAlignment="1">
      <alignment horizontal="center" vertical="top"/>
    </xf>
    <xf numFmtId="0" fontId="29" fillId="11" borderId="1" xfId="0" applyFont="1" applyFill="1" applyBorder="1" applyAlignment="1">
      <alignment horizontal="center" vertical="top"/>
    </xf>
    <xf numFmtId="0" fontId="2" fillId="13" borderId="3" xfId="0" applyFont="1" applyFill="1" applyBorder="1" applyAlignment="1">
      <alignment horizontal="center" vertical="top" wrapText="1"/>
    </xf>
    <xf numFmtId="0" fontId="2" fillId="13" borderId="2" xfId="0" applyFont="1" applyFill="1" applyBorder="1" applyAlignment="1">
      <alignment horizontal="center" vertical="top" wrapText="1"/>
    </xf>
    <xf numFmtId="0" fontId="2" fillId="13" borderId="1" xfId="0" applyFont="1" applyFill="1" applyBorder="1" applyAlignment="1">
      <alignment horizontal="center" vertical="top" wrapText="1"/>
    </xf>
    <xf numFmtId="0" fontId="29" fillId="12" borderId="3" xfId="0" applyFont="1" applyFill="1" applyBorder="1" applyAlignment="1">
      <alignment horizontal="center" vertical="top" wrapText="1"/>
    </xf>
    <xf numFmtId="0" fontId="29" fillId="12" borderId="2" xfId="0" applyFont="1" applyFill="1" applyBorder="1" applyAlignment="1">
      <alignment horizontal="center" vertical="top" wrapText="1"/>
    </xf>
    <xf numFmtId="0" fontId="29" fillId="12" borderId="1" xfId="0" applyFont="1" applyFill="1" applyBorder="1" applyAlignment="1">
      <alignment horizontal="center" vertical="top" wrapText="1"/>
    </xf>
    <xf numFmtId="0" fontId="12" fillId="0" borderId="18"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7" xfId="0" applyFont="1" applyBorder="1" applyAlignment="1">
      <alignment horizontal="center" vertical="center" wrapText="1"/>
    </xf>
    <xf numFmtId="0" fontId="10" fillId="0" borderId="0" xfId="0" applyFont="1" applyAlignment="1">
      <alignment horizontal="center" vertical="center" wrapText="1"/>
    </xf>
    <xf numFmtId="16" fontId="12" fillId="0" borderId="10" xfId="0" applyNumberFormat="1" applyFont="1" applyBorder="1" applyAlignment="1">
      <alignment horizontal="center" wrapText="1"/>
    </xf>
    <xf numFmtId="0" fontId="39" fillId="0" borderId="20" xfId="0" applyFont="1" applyBorder="1" applyAlignment="1">
      <alignment horizontal="left" vertical="top"/>
    </xf>
    <xf numFmtId="0" fontId="17" fillId="0" borderId="5" xfId="0" applyFont="1" applyBorder="1" applyAlignment="1">
      <alignment horizontal="center" vertical="center"/>
    </xf>
    <xf numFmtId="0" fontId="17" fillId="0" borderId="0" xfId="0" applyFont="1" applyBorder="1" applyAlignment="1">
      <alignment horizontal="center" vertical="center"/>
    </xf>
    <xf numFmtId="0" fontId="17" fillId="0" borderId="4" xfId="0" applyFont="1" applyBorder="1" applyAlignment="1">
      <alignment horizontal="center" vertical="center"/>
    </xf>
    <xf numFmtId="0" fontId="12" fillId="0" borderId="21" xfId="0" applyFont="1" applyBorder="1" applyAlignment="1">
      <alignment horizontal="center" vertical="center" wrapText="1"/>
    </xf>
    <xf numFmtId="0" fontId="12" fillId="0" borderId="71" xfId="0" applyFont="1" applyBorder="1" applyAlignment="1">
      <alignment horizontal="center" vertical="center" wrapText="1"/>
    </xf>
    <xf numFmtId="0" fontId="35" fillId="6" borderId="13" xfId="0" applyFont="1" applyFill="1" applyBorder="1" applyAlignment="1" applyProtection="1">
      <alignment horizontal="center" vertical="center"/>
      <protection locked="0"/>
    </xf>
    <xf numFmtId="0" fontId="35" fillId="6" borderId="12" xfId="0" applyFont="1" applyFill="1" applyBorder="1" applyAlignment="1" applyProtection="1">
      <alignment horizontal="center" vertical="center"/>
      <protection locked="0"/>
    </xf>
    <xf numFmtId="0" fontId="35" fillId="6" borderId="11" xfId="0" applyFont="1" applyFill="1" applyBorder="1" applyAlignment="1" applyProtection="1">
      <alignment horizontal="center" vertical="center"/>
      <protection locked="0"/>
    </xf>
    <xf numFmtId="0" fontId="35" fillId="9" borderId="13" xfId="0" applyFont="1" applyFill="1" applyBorder="1" applyAlignment="1" applyProtection="1">
      <alignment horizontal="center" vertical="center"/>
      <protection locked="0"/>
    </xf>
    <xf numFmtId="0" fontId="35" fillId="9" borderId="12" xfId="0" applyFont="1" applyFill="1" applyBorder="1" applyAlignment="1" applyProtection="1">
      <alignment horizontal="center" vertical="center"/>
      <protection locked="0"/>
    </xf>
    <xf numFmtId="0" fontId="35" fillId="9" borderId="11" xfId="0" applyFont="1" applyFill="1" applyBorder="1" applyAlignment="1" applyProtection="1">
      <alignment horizontal="center" vertical="center"/>
      <protection locked="0"/>
    </xf>
    <xf numFmtId="0" fontId="35" fillId="9" borderId="5" xfId="0" applyFont="1" applyFill="1" applyBorder="1" applyAlignment="1" applyProtection="1">
      <alignment horizontal="center" vertical="center"/>
      <protection locked="0"/>
    </xf>
    <xf numFmtId="0" fontId="35" fillId="9" borderId="0" xfId="0" applyFont="1" applyFill="1" applyBorder="1" applyAlignment="1" applyProtection="1">
      <alignment horizontal="center" vertical="center"/>
      <protection locked="0"/>
    </xf>
    <xf numFmtId="0" fontId="35" fillId="9" borderId="4" xfId="0" applyFont="1" applyFill="1" applyBorder="1" applyAlignment="1" applyProtection="1">
      <alignment horizontal="center" vertical="center"/>
      <protection locked="0"/>
    </xf>
    <xf numFmtId="0" fontId="4" fillId="0" borderId="5" xfId="0" applyFont="1" applyBorder="1" applyAlignment="1">
      <alignment horizontal="center" vertical="center"/>
    </xf>
    <xf numFmtId="0" fontId="4" fillId="0" borderId="0" xfId="0" applyFont="1" applyBorder="1" applyAlignment="1">
      <alignment horizontal="center" vertical="center"/>
    </xf>
    <xf numFmtId="2" fontId="2" fillId="0" borderId="13" xfId="0" applyNumberFormat="1" applyFont="1" applyBorder="1" applyAlignment="1">
      <alignment horizontal="center" vertical="center"/>
    </xf>
    <xf numFmtId="2" fontId="2" fillId="0" borderId="12" xfId="0" applyNumberFormat="1" applyFont="1" applyBorder="1" applyAlignment="1">
      <alignment horizontal="center" vertical="center"/>
    </xf>
    <xf numFmtId="2" fontId="2" fillId="0" borderId="13" xfId="0" quotePrefix="1" applyNumberFormat="1" applyFont="1" applyBorder="1" applyAlignment="1">
      <alignment horizontal="center" vertical="center"/>
    </xf>
    <xf numFmtId="2" fontId="2" fillId="0" borderId="12" xfId="0" quotePrefix="1" applyNumberFormat="1" applyFont="1" applyBorder="1" applyAlignment="1">
      <alignment horizontal="center" vertical="center"/>
    </xf>
    <xf numFmtId="2" fontId="2" fillId="0" borderId="8" xfId="0" quotePrefix="1" applyNumberFormat="1" applyFont="1" applyBorder="1" applyAlignment="1">
      <alignment horizontal="center" vertical="center"/>
    </xf>
    <xf numFmtId="2" fontId="2" fillId="0" borderId="7" xfId="0" quotePrefix="1" applyNumberFormat="1" applyFont="1" applyBorder="1" applyAlignment="1">
      <alignment horizontal="center" vertical="center"/>
    </xf>
    <xf numFmtId="0" fontId="35" fillId="9" borderId="8" xfId="0" applyFont="1" applyFill="1" applyBorder="1" applyAlignment="1" applyProtection="1">
      <alignment horizontal="center" vertical="center"/>
      <protection locked="0"/>
    </xf>
    <xf numFmtId="0" fontId="35" fillId="9" borderId="7" xfId="0" applyFont="1" applyFill="1" applyBorder="1" applyAlignment="1" applyProtection="1">
      <alignment horizontal="center" vertical="center"/>
      <protection locked="0"/>
    </xf>
    <xf numFmtId="0" fontId="35" fillId="9" borderId="6" xfId="0" applyFont="1" applyFill="1" applyBorder="1" applyAlignment="1" applyProtection="1">
      <alignment horizontal="center" vertical="center"/>
      <protection locked="0"/>
    </xf>
    <xf numFmtId="0" fontId="46" fillId="2" borderId="12" xfId="0" applyFont="1" applyFill="1" applyBorder="1" applyAlignment="1">
      <alignment horizontal="center" vertical="center"/>
    </xf>
    <xf numFmtId="0" fontId="46" fillId="10" borderId="12" xfId="0" applyFont="1" applyFill="1" applyBorder="1" applyAlignment="1">
      <alignment horizontal="center" vertical="center"/>
    </xf>
    <xf numFmtId="0" fontId="46" fillId="3" borderId="7" xfId="0" applyFont="1" applyFill="1" applyBorder="1" applyAlignment="1">
      <alignment horizontal="center" vertical="center"/>
    </xf>
    <xf numFmtId="0" fontId="6" fillId="0" borderId="0" xfId="0" applyFont="1" applyAlignment="1">
      <alignment horizontal="center" vertical="center" textRotation="45" wrapText="1"/>
    </xf>
    <xf numFmtId="0" fontId="6" fillId="0" borderId="2" xfId="0" applyFont="1" applyBorder="1" applyAlignment="1">
      <alignment horizontal="center" vertical="center" textRotation="45" wrapText="1"/>
    </xf>
    <xf numFmtId="0" fontId="6" fillId="0" borderId="4" xfId="0" applyFont="1" applyBorder="1" applyAlignment="1">
      <alignment horizontal="center" vertical="center" textRotation="45" wrapText="1"/>
    </xf>
    <xf numFmtId="0" fontId="6" fillId="0" borderId="1" xfId="0" applyFont="1" applyBorder="1" applyAlignment="1">
      <alignment horizontal="center" vertical="center" textRotation="45" wrapText="1"/>
    </xf>
    <xf numFmtId="0" fontId="44" fillId="0" borderId="9" xfId="0" applyFont="1" applyBorder="1" applyAlignment="1">
      <alignment horizontal="right" vertical="center"/>
    </xf>
    <xf numFmtId="0" fontId="44" fillId="0" borderId="33" xfId="0" applyFont="1" applyBorder="1" applyAlignment="1">
      <alignment horizontal="right" vertical="center"/>
    </xf>
    <xf numFmtId="0" fontId="6" fillId="0" borderId="5" xfId="0" applyFont="1" applyBorder="1" applyAlignment="1">
      <alignment horizontal="center" vertical="center" textRotation="45" wrapText="1"/>
    </xf>
    <xf numFmtId="0" fontId="6" fillId="0" borderId="3" xfId="0" applyFont="1" applyBorder="1" applyAlignment="1">
      <alignment horizontal="center" vertical="center" textRotation="45" wrapText="1"/>
    </xf>
    <xf numFmtId="0" fontId="48" fillId="11" borderId="18" xfId="0" applyFont="1" applyFill="1" applyBorder="1" applyAlignment="1" applyProtection="1">
      <alignment horizontal="center" vertical="center"/>
    </xf>
    <xf numFmtId="0" fontId="48" fillId="11" borderId="10" xfId="0" applyFont="1" applyFill="1" applyBorder="1" applyAlignment="1" applyProtection="1">
      <alignment horizontal="center" vertical="center"/>
    </xf>
    <xf numFmtId="0" fontId="48" fillId="11" borderId="17" xfId="0" applyFont="1" applyFill="1" applyBorder="1" applyAlignment="1" applyProtection="1">
      <alignment horizontal="center" vertical="center"/>
    </xf>
    <xf numFmtId="0" fontId="29" fillId="6" borderId="5" xfId="0" applyFont="1" applyFill="1" applyBorder="1" applyAlignment="1" applyProtection="1">
      <alignment horizontal="left" vertical="center" wrapText="1"/>
    </xf>
    <xf numFmtId="0" fontId="29" fillId="6" borderId="0" xfId="0" applyFont="1" applyFill="1" applyBorder="1" applyAlignment="1" applyProtection="1">
      <alignment horizontal="left" vertical="center" wrapText="1"/>
    </xf>
    <xf numFmtId="0" fontId="29" fillId="6" borderId="4" xfId="0" applyFont="1" applyFill="1" applyBorder="1" applyAlignment="1" applyProtection="1">
      <alignment horizontal="left" vertical="center" wrapText="1"/>
    </xf>
    <xf numFmtId="0" fontId="29" fillId="6" borderId="3" xfId="0" applyFont="1" applyFill="1" applyBorder="1" applyAlignment="1" applyProtection="1">
      <alignment horizontal="left" vertical="center" wrapText="1"/>
    </xf>
    <xf numFmtId="0" fontId="29" fillId="6" borderId="2" xfId="0" applyFont="1" applyFill="1" applyBorder="1" applyAlignment="1" applyProtection="1">
      <alignment horizontal="left" vertical="center" wrapText="1"/>
    </xf>
    <xf numFmtId="0" fontId="29" fillId="6" borderId="1" xfId="0" applyFont="1" applyFill="1" applyBorder="1" applyAlignment="1" applyProtection="1">
      <alignment horizontal="left" vertical="center" wrapText="1"/>
    </xf>
    <xf numFmtId="0" fontId="42" fillId="6" borderId="0" xfId="0" applyFont="1" applyFill="1" applyBorder="1" applyAlignment="1" applyProtection="1">
      <alignment horizontal="center" vertical="top" wrapText="1"/>
    </xf>
    <xf numFmtId="164" fontId="39" fillId="0" borderId="0" xfId="0" applyNumberFormat="1" applyFont="1" applyBorder="1" applyAlignment="1" applyProtection="1">
      <alignment horizontal="left" vertical="center"/>
    </xf>
    <xf numFmtId="0" fontId="39" fillId="0" borderId="0" xfId="0" applyFont="1" applyBorder="1" applyAlignment="1" applyProtection="1">
      <alignment horizontal="left" vertical="top"/>
    </xf>
    <xf numFmtId="0" fontId="69" fillId="6" borderId="0" xfId="0" applyFont="1" applyFill="1" applyAlignment="1">
      <alignment horizontal="center" vertical="center" wrapText="1"/>
    </xf>
    <xf numFmtId="0" fontId="68" fillId="6" borderId="0" xfId="0" applyFont="1" applyFill="1" applyAlignment="1">
      <alignment horizontal="center" vertical="center" wrapText="1"/>
    </xf>
    <xf numFmtId="0" fontId="70" fillId="6" borderId="0" xfId="0" applyFont="1" applyFill="1" applyAlignment="1">
      <alignment horizontal="center" vertical="center" wrapText="1"/>
    </xf>
    <xf numFmtId="164" fontId="22" fillId="7" borderId="15" xfId="0" applyNumberFormat="1" applyFont="1" applyFill="1" applyBorder="1" applyAlignment="1">
      <alignment horizontal="right" vertical="center"/>
    </xf>
    <xf numFmtId="0" fontId="67" fillId="7" borderId="15" xfId="0" applyNumberFormat="1" applyFont="1" applyFill="1" applyBorder="1" applyAlignment="1">
      <alignment horizontal="right" vertical="center"/>
    </xf>
    <xf numFmtId="164" fontId="34" fillId="0" borderId="0" xfId="0" applyNumberFormat="1" applyFont="1" applyAlignment="1">
      <alignment horizontal="right" vertical="center"/>
    </xf>
    <xf numFmtId="0" fontId="25" fillId="8" borderId="48" xfId="0" applyFont="1" applyFill="1" applyBorder="1" applyAlignment="1">
      <alignment horizontal="center" vertical="center"/>
    </xf>
    <xf numFmtId="0" fontId="25" fillId="8" borderId="49" xfId="0" applyFont="1" applyFill="1" applyBorder="1" applyAlignment="1">
      <alignment horizontal="center" vertical="center"/>
    </xf>
    <xf numFmtId="0" fontId="25" fillId="8" borderId="50" xfId="0" applyFont="1" applyFill="1" applyBorder="1" applyAlignment="1">
      <alignment horizontal="center" vertical="center"/>
    </xf>
    <xf numFmtId="0" fontId="25" fillId="8" borderId="45" xfId="0" applyFont="1" applyFill="1" applyBorder="1" applyAlignment="1">
      <alignment horizontal="center" vertical="center"/>
    </xf>
    <xf numFmtId="0" fontId="25" fillId="8" borderId="46" xfId="0" applyFont="1" applyFill="1" applyBorder="1" applyAlignment="1">
      <alignment horizontal="center" vertical="center"/>
    </xf>
    <xf numFmtId="0" fontId="25" fillId="8" borderId="47" xfId="0" applyFont="1" applyFill="1" applyBorder="1" applyAlignment="1">
      <alignment horizontal="center" vertical="center"/>
    </xf>
    <xf numFmtId="0" fontId="25" fillId="8" borderId="42"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44" xfId="0" applyFont="1" applyFill="1" applyBorder="1" applyAlignment="1">
      <alignment horizontal="center" vertical="center"/>
    </xf>
    <xf numFmtId="0" fontId="35" fillId="9" borderId="8" xfId="0" applyFont="1" applyFill="1" applyBorder="1" applyAlignment="1">
      <alignment horizontal="center" vertical="center"/>
    </xf>
    <xf numFmtId="0" fontId="35" fillId="9" borderId="7" xfId="0" applyFont="1" applyFill="1" applyBorder="1" applyAlignment="1">
      <alignment horizontal="center" vertical="center"/>
    </xf>
    <xf numFmtId="0" fontId="35" fillId="9" borderId="6" xfId="0" applyFont="1" applyFill="1" applyBorder="1" applyAlignment="1">
      <alignment horizontal="center" vertical="center"/>
    </xf>
    <xf numFmtId="0" fontId="35" fillId="6" borderId="13" xfId="0" applyFont="1" applyFill="1" applyBorder="1" applyAlignment="1">
      <alignment horizontal="center" vertical="center"/>
    </xf>
    <xf numFmtId="0" fontId="35" fillId="6" borderId="12" xfId="0" applyFont="1" applyFill="1" applyBorder="1" applyAlignment="1">
      <alignment horizontal="center" vertical="center"/>
    </xf>
    <xf numFmtId="0" fontId="35" fillId="6" borderId="11" xfId="0" applyFont="1" applyFill="1" applyBorder="1" applyAlignment="1">
      <alignment horizontal="center" vertical="center"/>
    </xf>
    <xf numFmtId="0" fontId="35" fillId="9" borderId="13" xfId="0" applyFont="1" applyFill="1" applyBorder="1" applyAlignment="1">
      <alignment horizontal="center" vertical="center"/>
    </xf>
    <xf numFmtId="0" fontId="35" fillId="9" borderId="12" xfId="0" applyFont="1" applyFill="1" applyBorder="1" applyAlignment="1">
      <alignment horizontal="center" vertical="center"/>
    </xf>
    <xf numFmtId="0" fontId="35" fillId="9" borderId="11" xfId="0" applyFont="1" applyFill="1" applyBorder="1" applyAlignment="1">
      <alignment horizontal="center" vertical="center"/>
    </xf>
    <xf numFmtId="0" fontId="35" fillId="9" borderId="5" xfId="0" applyFont="1" applyFill="1" applyBorder="1" applyAlignment="1">
      <alignment horizontal="center" vertical="center"/>
    </xf>
    <xf numFmtId="0" fontId="35" fillId="9" borderId="0" xfId="0" applyFont="1" applyFill="1" applyBorder="1" applyAlignment="1">
      <alignment horizontal="center" vertical="center"/>
    </xf>
    <xf numFmtId="0" fontId="35" fillId="9" borderId="4" xfId="0" applyFont="1" applyFill="1" applyBorder="1" applyAlignment="1">
      <alignment horizontal="center" vertical="center"/>
    </xf>
    <xf numFmtId="0" fontId="11" fillId="0" borderId="5" xfId="0" applyFont="1" applyBorder="1" applyAlignment="1">
      <alignment horizontal="center" vertical="center"/>
    </xf>
    <xf numFmtId="0" fontId="11" fillId="0" borderId="0" xfId="0" applyFont="1" applyBorder="1" applyAlignment="1">
      <alignment horizontal="center" vertical="center"/>
    </xf>
    <xf numFmtId="0" fontId="11" fillId="0" borderId="4" xfId="0" applyFont="1" applyBorder="1" applyAlignment="1">
      <alignment horizontal="center" vertical="center"/>
    </xf>
    <xf numFmtId="0" fontId="42" fillId="6" borderId="0" xfId="0" applyFont="1" applyFill="1" applyBorder="1" applyAlignment="1">
      <alignment horizontal="center" vertical="top" wrapText="1"/>
    </xf>
    <xf numFmtId="0" fontId="48" fillId="11" borderId="18" xfId="0" applyFont="1" applyFill="1" applyBorder="1" applyAlignment="1">
      <alignment horizontal="center" vertical="center"/>
    </xf>
    <xf numFmtId="0" fontId="48" fillId="11" borderId="10" xfId="0" applyFont="1" applyFill="1" applyBorder="1" applyAlignment="1">
      <alignment horizontal="center" vertical="center"/>
    </xf>
    <xf numFmtId="0" fontId="48" fillId="11" borderId="17" xfId="0" applyFont="1" applyFill="1" applyBorder="1" applyAlignment="1">
      <alignment horizontal="center" vertical="center"/>
    </xf>
    <xf numFmtId="0" fontId="29" fillId="6" borderId="5" xfId="0" applyFont="1" applyFill="1" applyBorder="1" applyAlignment="1">
      <alignment horizontal="left" vertical="center" wrapText="1"/>
    </xf>
    <xf numFmtId="0" fontId="29" fillId="6" borderId="0" xfId="0" applyFont="1" applyFill="1" applyBorder="1" applyAlignment="1">
      <alignment horizontal="left" vertical="center" wrapText="1"/>
    </xf>
    <xf numFmtId="0" fontId="29" fillId="6" borderId="4" xfId="0" applyFont="1" applyFill="1" applyBorder="1" applyAlignment="1">
      <alignment horizontal="left" vertical="center" wrapText="1"/>
    </xf>
    <xf numFmtId="0" fontId="29" fillId="6" borderId="3" xfId="0" applyFont="1" applyFill="1" applyBorder="1" applyAlignment="1">
      <alignment horizontal="left" vertical="center" wrapText="1"/>
    </xf>
    <xf numFmtId="0" fontId="29" fillId="6" borderId="2" xfId="0" applyFont="1" applyFill="1" applyBorder="1" applyAlignment="1">
      <alignment horizontal="left" vertical="center" wrapText="1"/>
    </xf>
    <xf numFmtId="0" fontId="29" fillId="6" borderId="1" xfId="0" applyFont="1" applyFill="1" applyBorder="1" applyAlignment="1">
      <alignment horizontal="left" vertical="center" wrapText="1"/>
    </xf>
    <xf numFmtId="164" fontId="39" fillId="0" borderId="0" xfId="0" applyNumberFormat="1" applyFont="1" applyBorder="1" applyAlignment="1">
      <alignment horizontal="left" vertical="center"/>
    </xf>
    <xf numFmtId="0" fontId="39" fillId="0" borderId="0" xfId="0" applyFont="1" applyBorder="1" applyAlignment="1">
      <alignment horizontal="left" vertical="top"/>
    </xf>
  </cellXfs>
  <cellStyles count="3">
    <cellStyle name="Normal" xfId="0" builtinId="0"/>
    <cellStyle name="Normal 4" xfId="2" xr:uid="{00000000-0005-0000-0000-000001000000}"/>
    <cellStyle name="Percent" xfId="1" builtinId="5"/>
  </cellStyles>
  <dxfs count="80">
    <dxf>
      <fill>
        <patternFill>
          <bgColor theme="8" tint="0.79998168889431442"/>
        </patternFill>
      </fill>
    </dxf>
    <dxf>
      <font>
        <color rgb="FF9C0006"/>
      </font>
      <fill>
        <patternFill>
          <bgColor rgb="FFFFC7CE"/>
        </patternFill>
      </fill>
    </dxf>
    <dxf>
      <font>
        <color rgb="FF006100"/>
      </font>
      <fill>
        <patternFill>
          <bgColor rgb="FFC6EFCE"/>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7" tint="0.79998168889431442"/>
        </patternFill>
      </fill>
    </dxf>
    <dxf>
      <font>
        <color rgb="FF9C0006"/>
      </font>
      <fill>
        <patternFill>
          <bgColor rgb="FFFFC7CE"/>
        </patternFill>
      </fill>
    </dxf>
    <dxf>
      <font>
        <color rgb="FF006100"/>
      </font>
      <fill>
        <patternFill>
          <bgColor rgb="FFC6EFCE"/>
        </patternFill>
      </fill>
    </dxf>
    <dxf>
      <fill>
        <patternFill>
          <bgColor theme="8" tint="0.79998168889431442"/>
        </patternFill>
      </fill>
    </dxf>
    <dxf>
      <fill>
        <patternFill>
          <bgColor theme="0" tint="-0.14996795556505021"/>
        </patternFill>
      </fill>
    </dxf>
    <dxf>
      <fill>
        <patternFill>
          <bgColor theme="7" tint="0.79998168889431442"/>
        </patternFill>
      </fill>
    </dxf>
    <dxf>
      <fill>
        <patternFill>
          <bgColor theme="8" tint="0.79998168889431442"/>
        </patternFill>
      </fill>
    </dxf>
    <dxf>
      <fill>
        <patternFill>
          <bgColor theme="0" tint="-0.14996795556505021"/>
        </patternFill>
      </fill>
    </dxf>
    <dxf>
      <fill>
        <patternFill>
          <bgColor theme="7" tint="0.79998168889431442"/>
        </patternFill>
      </fill>
    </dxf>
    <dxf>
      <font>
        <color rgb="FF9C0006"/>
      </font>
      <fill>
        <patternFill>
          <bgColor rgb="FFFFC7CE"/>
        </patternFill>
      </fill>
    </dxf>
    <dxf>
      <font>
        <color rgb="FF006100"/>
      </font>
      <fill>
        <patternFill>
          <bgColor rgb="FFC6EFCE"/>
        </patternFill>
      </fill>
    </dxf>
    <dxf>
      <fill>
        <patternFill>
          <bgColor theme="8" tint="0.79998168889431442"/>
        </patternFill>
      </fill>
    </dxf>
    <dxf>
      <font>
        <color rgb="FF9C0006"/>
      </font>
      <fill>
        <patternFill>
          <bgColor rgb="FFFFC7CE"/>
        </patternFill>
      </fill>
    </dxf>
    <dxf>
      <font>
        <color rgb="FF006100"/>
      </font>
      <fill>
        <patternFill>
          <bgColor rgb="FFC6EFCE"/>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7" tint="0.79998168889431442"/>
        </patternFill>
      </fill>
    </dxf>
    <dxf>
      <font>
        <color rgb="FF9C0006"/>
      </font>
      <fill>
        <patternFill>
          <bgColor rgb="FFFFC7CE"/>
        </patternFill>
      </fill>
    </dxf>
    <dxf>
      <font>
        <color rgb="FF006100"/>
      </font>
      <fill>
        <patternFill>
          <bgColor rgb="FFC6EFCE"/>
        </patternFill>
      </fill>
    </dxf>
    <dxf>
      <fill>
        <patternFill>
          <bgColor theme="8" tint="0.79998168889431442"/>
        </patternFill>
      </fill>
    </dxf>
    <dxf>
      <fill>
        <patternFill>
          <bgColor theme="0" tint="-0.14996795556505021"/>
        </patternFill>
      </fill>
    </dxf>
    <dxf>
      <fill>
        <patternFill>
          <bgColor theme="7" tint="0.79998168889431442"/>
        </patternFill>
      </fill>
    </dxf>
    <dxf>
      <fill>
        <patternFill>
          <bgColor theme="8" tint="0.79998168889431442"/>
        </patternFill>
      </fill>
    </dxf>
    <dxf>
      <fill>
        <patternFill>
          <bgColor theme="0" tint="-0.14996795556505021"/>
        </patternFill>
      </fill>
    </dxf>
    <dxf>
      <fill>
        <patternFill>
          <bgColor theme="7" tint="0.79998168889431442"/>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colors>
    <mruColors>
      <color rgb="FFF6F8E0"/>
      <color rgb="FFF0F3CD"/>
      <color rgb="FFC6DCF0"/>
      <color rgb="FFECF3FA"/>
      <color rgb="FFFDF3ED"/>
      <color rgb="FFD5DD71"/>
      <color rgb="FFFAE3D6"/>
      <color rgb="FFA9B32B"/>
      <color rgb="FF3886CC"/>
      <color rgb="FF70A8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r>
              <a:rPr lang="en-US" sz="3200" i="1">
                <a:solidFill>
                  <a:schemeClr val="bg1"/>
                </a:solidFill>
                <a:effectLst>
                  <a:glow rad="228600">
                    <a:schemeClr val="bg1">
                      <a:lumMod val="50000"/>
                      <a:alpha val="40000"/>
                    </a:schemeClr>
                  </a:glow>
                  <a:outerShdw blurRad="50800" dist="38100" dir="2700000" algn="tl" rotWithShape="0">
                    <a:prstClr val="black">
                      <a:alpha val="40000"/>
                    </a:prstClr>
                  </a:outerShdw>
                </a:effectLst>
                <a:latin typeface="Bodoni MT" panose="02070603080606020203" pitchFamily="18" charset="0"/>
              </a:rPr>
              <a:t>Skills Unit 2</a:t>
            </a:r>
          </a:p>
        </c:rich>
      </c:tx>
      <c:overlay val="0"/>
      <c:spPr>
        <a:noFill/>
        <a:ln>
          <a:noFill/>
        </a:ln>
        <a:effectLst/>
      </c:spPr>
      <c:txPr>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endParaRPr lang="en-US"/>
        </a:p>
      </c:txPr>
    </c:title>
    <c:autoTitleDeleted val="0"/>
    <c:plotArea>
      <c:layout>
        <c:manualLayout>
          <c:layoutTarget val="inner"/>
          <c:xMode val="edge"/>
          <c:yMode val="edge"/>
          <c:x val="0.17815719188947535"/>
          <c:y val="0.25917193611192474"/>
          <c:w val="0.66126780306307864"/>
          <c:h val="0.65837385206499077"/>
        </c:manualLayout>
      </c:layout>
      <c:pieChart>
        <c:varyColors val="1"/>
        <c:ser>
          <c:idx val="0"/>
          <c:order val="0"/>
          <c:dPt>
            <c:idx val="0"/>
            <c:bubble3D val="0"/>
            <c:spPr>
              <a:solidFill>
                <a:schemeClr val="accent5">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D42-494E-95CD-A2D1D0EC4882}"/>
              </c:ext>
            </c:extLst>
          </c:dPt>
          <c:dPt>
            <c:idx val="1"/>
            <c:bubble3D val="0"/>
            <c:spPr>
              <a:solidFill>
                <a:schemeClr val="bg1">
                  <a:lumMod val="95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D42-494E-95CD-A2D1D0EC4882}"/>
              </c:ext>
            </c:extLst>
          </c:dPt>
          <c:dPt>
            <c:idx val="2"/>
            <c:bubble3D val="0"/>
            <c:spPr>
              <a:solidFill>
                <a:schemeClr val="accent4">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9D42-494E-95CD-A2D1D0EC4882}"/>
              </c:ext>
            </c:extLst>
          </c:dPt>
          <c:dLbls>
            <c:dLbl>
              <c:idx val="0"/>
              <c:layout>
                <c:manualLayout>
                  <c:x val="-0.18589145732414689"/>
                  <c:y val="0.262989623994347"/>
                </c:manualLayout>
              </c:layout>
              <c:tx>
                <c:rich>
                  <a:bodyPr/>
                  <a:lstStyle/>
                  <a:p>
                    <a:fld id="{55A7A0AF-4B50-43E0-B806-CF51E168C13A}" type="CATEGORYNAME">
                      <a:rPr lang="en-US"/>
                      <a:pPr/>
                      <a:t>[CATEGORY NAME]</a:t>
                    </a:fld>
                    <a:r>
                      <a:rPr lang="en-US" baseline="0"/>
                      <a:t>
</a:t>
                    </a:r>
                    <a:fld id="{968DA622-D762-4999-BEEC-9DEF014106EA}"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217484350902482"/>
                      <c:h val="0.22945842623820437"/>
                    </c:manualLayout>
                  </c15:layout>
                  <c15:dlblFieldTable/>
                  <c15:showDataLabelsRange val="0"/>
                </c:ext>
                <c:ext xmlns:c16="http://schemas.microsoft.com/office/drawing/2014/chart" uri="{C3380CC4-5D6E-409C-BE32-E72D297353CC}">
                  <c16:uniqueId val="{00000001-9D42-494E-95CD-A2D1D0EC4882}"/>
                </c:ext>
              </c:extLst>
            </c:dLbl>
            <c:dLbl>
              <c:idx val="1"/>
              <c:layout>
                <c:manualLayout>
                  <c:x val="-0.21229328162558722"/>
                  <c:y val="-0.14236284964838991"/>
                </c:manualLayout>
              </c:layout>
              <c:tx>
                <c:rich>
                  <a:bodyPr/>
                  <a:lstStyle/>
                  <a:p>
                    <a:fld id="{8F9872FA-AF12-465D-AD0E-74DC149B0848}" type="CATEGORYNAME">
                      <a:rPr lang="en-US"/>
                      <a:pPr/>
                      <a:t>[CATEGORY NAME]</a:t>
                    </a:fld>
                    <a:r>
                      <a:rPr lang="en-US" baseline="0"/>
                      <a:t>
</a:t>
                    </a:r>
                    <a:fld id="{88EBFFC0-4FC9-4A1E-8E9E-9F7D31336D28}"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7342660796432697"/>
                      <c:h val="0.21943293170827871"/>
                    </c:manualLayout>
                  </c15:layout>
                  <c15:dlblFieldTable/>
                  <c15:showDataLabelsRange val="0"/>
                </c:ext>
                <c:ext xmlns:c16="http://schemas.microsoft.com/office/drawing/2014/chart" uri="{C3380CC4-5D6E-409C-BE32-E72D297353CC}">
                  <c16:uniqueId val="{00000003-9D42-494E-95CD-A2D1D0EC4882}"/>
                </c:ext>
              </c:extLst>
            </c:dLbl>
            <c:dLbl>
              <c:idx val="2"/>
              <c:layout>
                <c:manualLayout>
                  <c:x val="0.20484462563972131"/>
                  <c:y val="0.1500041102135069"/>
                </c:manualLayout>
              </c:layout>
              <c:tx>
                <c:rich>
                  <a:bodyPr/>
                  <a:lstStyle/>
                  <a:p>
                    <a:fld id="{E9CB0F2B-964A-4B6F-A231-DCB899141853}" type="CATEGORYNAME">
                      <a:rPr lang="en-US"/>
                      <a:pPr/>
                      <a:t>[CATEGORY NAME]</a:t>
                    </a:fld>
                    <a:r>
                      <a:rPr lang="en-US" baseline="0"/>
                      <a:t>
</a:t>
                    </a:r>
                    <a:fld id="{06D45F36-D9A2-4006-B28D-1ED9A9579041}" type="PERCENTAGE">
                      <a:rPr lang="en-US" baseline="0">
                        <a:latin typeface="+mj-lt"/>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28609107397107386"/>
                      <c:h val="0.24276963126926349"/>
                    </c:manualLayout>
                  </c15:layout>
                  <c15:dlblFieldTable/>
                  <c15:showDataLabelsRange val="0"/>
                </c:ext>
                <c:ext xmlns:c16="http://schemas.microsoft.com/office/drawing/2014/chart" uri="{C3380CC4-5D6E-409C-BE32-E72D297353CC}">
                  <c16:uniqueId val="{00000005-9D42-494E-95CD-A2D1D0EC4882}"/>
                </c:ext>
              </c:extLst>
            </c:dLbl>
            <c:spPr>
              <a:noFill/>
              <a:ln>
                <a:noFill/>
              </a:ln>
              <a:effectLst/>
            </c:spPr>
            <c:txPr>
              <a:bodyPr rot="0" spcFirstLastPara="1" vertOverflow="ellipsis" vert="horz" wrap="square" anchor="ctr" anchorCtr="1"/>
              <a:lstStyle/>
              <a:p>
                <a:pPr>
                  <a:defRPr sz="2000" b="1" i="0" u="none" strike="noStrike" kern="1200" baseline="0">
                    <a:solidFill>
                      <a:sysClr val="windowText" lastClr="000000"/>
                    </a:solidFill>
                    <a:latin typeface="Arial Narrow" panose="020B0606020202030204" pitchFamily="34" charset="0"/>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'(3) Dashboard'!$C$31:$C$33</c:f>
              <c:strCache>
                <c:ptCount val="3"/>
                <c:pt idx="0">
                  <c:v>Poor</c:v>
                </c:pt>
                <c:pt idx="1">
                  <c:v>Good</c:v>
                </c:pt>
                <c:pt idx="2">
                  <c:v>Excellent</c:v>
                </c:pt>
              </c:strCache>
            </c:strRef>
          </c:cat>
          <c:val>
            <c:numRef>
              <c:f>'(3) Dashboard'!$D$31:$D$33</c:f>
              <c:numCache>
                <c:formatCode>General</c:formatCode>
                <c:ptCount val="3"/>
                <c:pt idx="0">
                  <c:v>0</c:v>
                </c:pt>
                <c:pt idx="1">
                  <c:v>0</c:v>
                </c:pt>
                <c:pt idx="2">
                  <c:v>25</c:v>
                </c:pt>
              </c:numCache>
            </c:numRef>
          </c:val>
          <c:extLst>
            <c:ext xmlns:c16="http://schemas.microsoft.com/office/drawing/2014/chart" uri="{C3380CC4-5D6E-409C-BE32-E72D297353CC}">
              <c16:uniqueId val="{00000006-9D42-494E-95CD-A2D1D0EC4882}"/>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showDLblsOverMax val="0"/>
  </c:chart>
  <c:spPr>
    <a:pattFill prst="pct60">
      <a:fgClr>
        <a:schemeClr val="bg1">
          <a:lumMod val="75000"/>
        </a:schemeClr>
      </a:fgClr>
      <a:bgClr>
        <a:schemeClr val="bg1"/>
      </a:bgClr>
    </a:pattFill>
    <a:ln w="57150" cap="flat" cmpd="sng" algn="ctr">
      <a:solidFill>
        <a:srgbClr val="70A8DA"/>
      </a:solidFill>
      <a:round/>
    </a:ln>
    <a:effectLst>
      <a:outerShdw blurRad="50800" dist="38100" dir="2700000" algn="tl" rotWithShape="0">
        <a:prstClr val="black">
          <a:alpha val="40000"/>
        </a:prstClr>
      </a:outerShdw>
    </a:effectLst>
  </c:spPr>
  <c:txPr>
    <a:bodyPr/>
    <a:lstStyle/>
    <a:p>
      <a:pPr>
        <a:defRPr>
          <a:latin typeface="Arial Narrow" panose="020B0606020202030204" pitchFamily="34" charset="0"/>
        </a:defRPr>
      </a:pPr>
      <a:endParaRPr lang="en-US"/>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r>
              <a:rPr lang="en-US" sz="3200" i="1">
                <a:solidFill>
                  <a:schemeClr val="bg1"/>
                </a:solidFill>
                <a:effectLst>
                  <a:glow rad="228600">
                    <a:schemeClr val="bg1">
                      <a:lumMod val="50000"/>
                      <a:alpha val="40000"/>
                    </a:schemeClr>
                  </a:glow>
                  <a:outerShdw blurRad="50800" dist="38100" dir="2700000" algn="tl" rotWithShape="0">
                    <a:prstClr val="black">
                      <a:alpha val="40000"/>
                    </a:prstClr>
                  </a:outerShdw>
                </a:effectLst>
                <a:latin typeface="Bodoni MT" panose="02070603080606020203" pitchFamily="18" charset="0"/>
              </a:rPr>
              <a:t>Skills Unit 2</a:t>
            </a:r>
          </a:p>
        </c:rich>
      </c:tx>
      <c:overlay val="0"/>
      <c:spPr>
        <a:noFill/>
        <a:ln>
          <a:noFill/>
        </a:ln>
        <a:effectLst/>
      </c:spPr>
      <c:txPr>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endParaRPr lang="en-US"/>
        </a:p>
      </c:txPr>
    </c:title>
    <c:autoTitleDeleted val="0"/>
    <c:plotArea>
      <c:layout>
        <c:manualLayout>
          <c:layoutTarget val="inner"/>
          <c:xMode val="edge"/>
          <c:yMode val="edge"/>
          <c:x val="0.17727059125134864"/>
          <c:y val="0.25041920088216546"/>
          <c:w val="0.67190486558325613"/>
          <c:h val="0.66712658729475005"/>
        </c:manualLayout>
      </c:layout>
      <c:pieChart>
        <c:varyColors val="1"/>
        <c:ser>
          <c:idx val="0"/>
          <c:order val="0"/>
          <c:dPt>
            <c:idx val="0"/>
            <c:bubble3D val="0"/>
            <c:spPr>
              <a:solidFill>
                <a:schemeClr val="accent5">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8087-406A-A7A7-56345371C7D2}"/>
              </c:ext>
            </c:extLst>
          </c:dPt>
          <c:dPt>
            <c:idx val="1"/>
            <c:bubble3D val="0"/>
            <c:spPr>
              <a:solidFill>
                <a:schemeClr val="bg1">
                  <a:lumMod val="95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8087-406A-A7A7-56345371C7D2}"/>
              </c:ext>
            </c:extLst>
          </c:dPt>
          <c:dPt>
            <c:idx val="2"/>
            <c:bubble3D val="0"/>
            <c:spPr>
              <a:solidFill>
                <a:schemeClr val="accent4">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8087-406A-A7A7-56345371C7D2}"/>
              </c:ext>
            </c:extLst>
          </c:dPt>
          <c:dLbls>
            <c:dLbl>
              <c:idx val="0"/>
              <c:layout>
                <c:manualLayout>
                  <c:x val="-0.17052375209855525"/>
                  <c:y val="3.1560731103189611E-2"/>
                </c:manualLayout>
              </c:layout>
              <c:tx>
                <c:rich>
                  <a:bodyPr/>
                  <a:lstStyle/>
                  <a:p>
                    <a:fld id="{06E65528-BDA4-478A-AA10-960CC0FE3CD4}" type="CATEGORYNAME">
                      <a:rPr lang="en-US"/>
                      <a:pPr/>
                      <a:t>[CATEGORY NAME]</a:t>
                    </a:fld>
                    <a:r>
                      <a:rPr lang="en-US" baseline="0"/>
                      <a:t>
</a:t>
                    </a:r>
                    <a:fld id="{4F26AD1B-326D-4E72-ABDA-E929B055A09A}"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0266297606484449"/>
                      <c:h val="0.22319474835886213"/>
                    </c:manualLayout>
                  </c15:layout>
                  <c15:dlblFieldTable/>
                  <c15:showDataLabelsRange val="0"/>
                </c:ext>
                <c:ext xmlns:c16="http://schemas.microsoft.com/office/drawing/2014/chart" uri="{C3380CC4-5D6E-409C-BE32-E72D297353CC}">
                  <c16:uniqueId val="{00000001-8087-406A-A7A7-56345371C7D2}"/>
                </c:ext>
              </c:extLst>
            </c:dLbl>
            <c:dLbl>
              <c:idx val="1"/>
              <c:layout>
                <c:manualLayout>
                  <c:x val="-9.4308481710056596E-2"/>
                  <c:y val="-7.5139477396732018E-2"/>
                </c:manualLayout>
              </c:layout>
              <c:tx>
                <c:rich>
                  <a:bodyPr/>
                  <a:lstStyle/>
                  <a:p>
                    <a:fld id="{8560B4CB-2C8E-4DEF-833F-F8BCDBF897AE}" type="CATEGORYNAME">
                      <a:rPr lang="en-US"/>
                      <a:pPr/>
                      <a:t>[CATEGORY NAME]</a:t>
                    </a:fld>
                    <a:r>
                      <a:rPr lang="en-US" baseline="0"/>
                      <a:t>
</a:t>
                    </a:r>
                    <a:fld id="{90209F53-82C4-4160-A8BB-02298E2A3F66}"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2982552904903269"/>
                      <c:h val="0.20280381891087232"/>
                    </c:manualLayout>
                  </c15:layout>
                  <c15:dlblFieldTable/>
                  <c15:showDataLabelsRange val="0"/>
                </c:ext>
                <c:ext xmlns:c16="http://schemas.microsoft.com/office/drawing/2014/chart" uri="{C3380CC4-5D6E-409C-BE32-E72D297353CC}">
                  <c16:uniqueId val="{00000003-8087-406A-A7A7-56345371C7D2}"/>
                </c:ext>
              </c:extLst>
            </c:dLbl>
            <c:dLbl>
              <c:idx val="2"/>
              <c:layout>
                <c:manualLayout>
                  <c:x val="0.19990059350689271"/>
                  <c:y val="0.14834943789716501"/>
                </c:manualLayout>
              </c:layout>
              <c:tx>
                <c:rich>
                  <a:bodyPr/>
                  <a:lstStyle/>
                  <a:p>
                    <a:fld id="{7456CFBB-DE12-484D-A6DB-4FAB305757D7}" type="CATEGORYNAME">
                      <a:rPr lang="en-US"/>
                      <a:pPr/>
                      <a:t>[CATEGORY NAME]</a:t>
                    </a:fld>
                    <a:r>
                      <a:rPr lang="en-US" baseline="0"/>
                      <a:t>
</a:t>
                    </a:r>
                    <a:fld id="{E52DF885-C327-4AD9-8032-DB308087DA79}"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1867197961251875"/>
                      <c:h val="0.24849736714181275"/>
                    </c:manualLayout>
                  </c15:layout>
                  <c15:dlblFieldTable/>
                  <c15:showDataLabelsRange val="0"/>
                </c:ext>
                <c:ext xmlns:c16="http://schemas.microsoft.com/office/drawing/2014/chart" uri="{C3380CC4-5D6E-409C-BE32-E72D297353CC}">
                  <c16:uniqueId val="{00000005-8087-406A-A7A7-56345371C7D2}"/>
                </c:ext>
              </c:extLst>
            </c:dLbl>
            <c:spPr>
              <a:noFill/>
              <a:ln>
                <a:noFill/>
              </a:ln>
              <a:effectLst/>
            </c:spPr>
            <c:txPr>
              <a:bodyPr rot="0" spcFirstLastPara="1" vertOverflow="ellipsis" vert="horz" wrap="square" anchor="ctr" anchorCtr="1"/>
              <a:lstStyle/>
              <a:p>
                <a:pPr>
                  <a:defRPr sz="2000" b="1" i="0" u="none" strike="noStrike" kern="1200" baseline="0">
                    <a:solidFill>
                      <a:sysClr val="windowText" lastClr="000000"/>
                    </a:solidFill>
                    <a:latin typeface="Arial Narrow" panose="020B0606020202030204" pitchFamily="34" charset="0"/>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'(3) Dashboard'!$G$31:$G$33</c:f>
              <c:strCache>
                <c:ptCount val="3"/>
                <c:pt idx="0">
                  <c:v>Poor</c:v>
                </c:pt>
                <c:pt idx="1">
                  <c:v>Good</c:v>
                </c:pt>
                <c:pt idx="2">
                  <c:v>Excellent</c:v>
                </c:pt>
              </c:strCache>
            </c:strRef>
          </c:cat>
          <c:val>
            <c:numRef>
              <c:f>'(3) Dashboard'!$H$31:$H$33</c:f>
              <c:numCache>
                <c:formatCode>General</c:formatCode>
                <c:ptCount val="3"/>
                <c:pt idx="0">
                  <c:v>0</c:v>
                </c:pt>
                <c:pt idx="1">
                  <c:v>0</c:v>
                </c:pt>
                <c:pt idx="2">
                  <c:v>0</c:v>
                </c:pt>
              </c:numCache>
            </c:numRef>
          </c:val>
          <c:extLst>
            <c:ext xmlns:c16="http://schemas.microsoft.com/office/drawing/2014/chart" uri="{C3380CC4-5D6E-409C-BE32-E72D297353CC}">
              <c16:uniqueId val="{00000006-8087-406A-A7A7-56345371C7D2}"/>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showDLblsOverMax val="0"/>
  </c:chart>
  <c:spPr>
    <a:pattFill prst="pct60">
      <a:fgClr>
        <a:schemeClr val="bg1">
          <a:lumMod val="75000"/>
        </a:schemeClr>
      </a:fgClr>
      <a:bgClr>
        <a:schemeClr val="bg1"/>
      </a:bgClr>
    </a:pattFill>
    <a:ln w="57150" cap="flat" cmpd="sng" algn="ctr">
      <a:solidFill>
        <a:srgbClr val="FFC5B7"/>
      </a:solidFill>
      <a:round/>
    </a:ln>
    <a:effectLst>
      <a:outerShdw blurRad="50800" dist="38100" dir="2700000" algn="tl" rotWithShape="0">
        <a:prstClr val="black">
          <a:alpha val="40000"/>
        </a:prstClr>
      </a:outerShdw>
    </a:effectLst>
  </c:spPr>
  <c:txPr>
    <a:bodyPr/>
    <a:lstStyle/>
    <a:p>
      <a:pPr>
        <a:defRPr>
          <a:latin typeface="Arial Narrow" panose="020B0606020202030204" pitchFamily="34" charset="0"/>
        </a:defRPr>
      </a:pPr>
      <a:endParaRPr lang="en-US"/>
    </a:p>
  </c:txPr>
  <c:printSettings>
    <c:headerFooter/>
    <c:pageMargins b="0.75" l="0.7" r="0.7" t="0.75" header="0.3" footer="0.3"/>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r>
              <a:rPr lang="en-US" sz="3200" i="1">
                <a:solidFill>
                  <a:schemeClr val="bg1"/>
                </a:solidFill>
                <a:effectLst>
                  <a:glow rad="228600">
                    <a:schemeClr val="bg1">
                      <a:lumMod val="50000"/>
                      <a:alpha val="40000"/>
                    </a:schemeClr>
                  </a:glow>
                  <a:outerShdw blurRad="50800" dist="38100" dir="2700000" algn="tl" rotWithShape="0">
                    <a:prstClr val="black">
                      <a:alpha val="40000"/>
                    </a:prstClr>
                  </a:outerShdw>
                </a:effectLst>
                <a:latin typeface="Bodoni MT" panose="02070603080606020203" pitchFamily="18" charset="0"/>
              </a:rPr>
              <a:t>Skills Unit 2</a:t>
            </a:r>
          </a:p>
        </c:rich>
      </c:tx>
      <c:overlay val="0"/>
      <c:spPr>
        <a:noFill/>
        <a:ln>
          <a:noFill/>
        </a:ln>
        <a:effectLst/>
      </c:spPr>
      <c:txPr>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endParaRPr lang="en-US"/>
        </a:p>
      </c:txPr>
    </c:title>
    <c:autoTitleDeleted val="0"/>
    <c:plotArea>
      <c:layout>
        <c:manualLayout>
          <c:layoutTarget val="inner"/>
          <c:xMode val="edge"/>
          <c:yMode val="edge"/>
          <c:x val="0.17703330005242207"/>
          <c:y val="0.2533367792920852"/>
          <c:w val="0.66945849672778868"/>
          <c:h val="0.66420900888483037"/>
        </c:manualLayout>
      </c:layout>
      <c:pieChart>
        <c:varyColors val="1"/>
        <c:ser>
          <c:idx val="0"/>
          <c:order val="0"/>
          <c:dPt>
            <c:idx val="0"/>
            <c:bubble3D val="0"/>
            <c:explosion val="1"/>
            <c:spPr>
              <a:solidFill>
                <a:schemeClr val="accent5">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DC8-4CF3-8B5C-C6BCA5393D91}"/>
              </c:ext>
            </c:extLst>
          </c:dPt>
          <c:dPt>
            <c:idx val="1"/>
            <c:bubble3D val="0"/>
            <c:spPr>
              <a:solidFill>
                <a:schemeClr val="bg1">
                  <a:lumMod val="95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DC8-4CF3-8B5C-C6BCA5393D91}"/>
              </c:ext>
            </c:extLst>
          </c:dPt>
          <c:dPt>
            <c:idx val="2"/>
            <c:bubble3D val="0"/>
            <c:spPr>
              <a:solidFill>
                <a:schemeClr val="accent4">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9DC8-4CF3-8B5C-C6BCA5393D91}"/>
              </c:ext>
            </c:extLst>
          </c:dPt>
          <c:dLbls>
            <c:dLbl>
              <c:idx val="0"/>
              <c:layout>
                <c:manualLayout>
                  <c:x val="-0.13565259147963032"/>
                  <c:y val="0.17818118070242303"/>
                </c:manualLayout>
              </c:layout>
              <c:tx>
                <c:rich>
                  <a:bodyPr/>
                  <a:lstStyle/>
                  <a:p>
                    <a:fld id="{D3865C91-89B7-400A-A3F7-89523D762647}" type="CATEGORYNAME">
                      <a:rPr lang="en-US"/>
                      <a:pPr/>
                      <a:t>[CATEGORY NAME]</a:t>
                    </a:fld>
                    <a:r>
                      <a:rPr lang="en-US" baseline="0"/>
                      <a:t>
</a:t>
                    </a:r>
                    <a:fld id="{3AFA7220-8C1A-4147-8CC6-127A569EE254}"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7745373009209388"/>
                      <c:h val="0.25646270036887259"/>
                    </c:manualLayout>
                  </c15:layout>
                  <c15:dlblFieldTable/>
                  <c15:showDataLabelsRange val="0"/>
                </c:ext>
                <c:ext xmlns:c16="http://schemas.microsoft.com/office/drawing/2014/chart" uri="{C3380CC4-5D6E-409C-BE32-E72D297353CC}">
                  <c16:uniqueId val="{00000001-9DC8-4CF3-8B5C-C6BCA5393D91}"/>
                </c:ext>
              </c:extLst>
            </c:dLbl>
            <c:dLbl>
              <c:idx val="1"/>
              <c:layout>
                <c:manualLayout>
                  <c:x val="6.2263424539450675E-4"/>
                  <c:y val="-7.9236030944709587E-2"/>
                </c:manualLayout>
              </c:layout>
              <c:tx>
                <c:rich>
                  <a:bodyPr/>
                  <a:lstStyle/>
                  <a:p>
                    <a:fld id="{0CD24D46-97B5-47B1-8D4B-0E74305DBD30}" type="CATEGORYNAME">
                      <a:rPr lang="en-US"/>
                      <a:pPr/>
                      <a:t>[CATEGORY NAME]</a:t>
                    </a:fld>
                    <a:r>
                      <a:rPr lang="en-US" baseline="0"/>
                      <a:t>
</a:t>
                    </a:r>
                    <a:fld id="{1F50CF40-63BF-4490-B3CA-6B5EAB09DED3}"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4160602714114105"/>
                      <c:h val="0.25999336691305452"/>
                    </c:manualLayout>
                  </c15:layout>
                  <c15:dlblFieldTable/>
                  <c15:showDataLabelsRange val="0"/>
                </c:ext>
                <c:ext xmlns:c16="http://schemas.microsoft.com/office/drawing/2014/chart" uri="{C3380CC4-5D6E-409C-BE32-E72D297353CC}">
                  <c16:uniqueId val="{00000003-9DC8-4CF3-8B5C-C6BCA5393D91}"/>
                </c:ext>
              </c:extLst>
            </c:dLbl>
            <c:dLbl>
              <c:idx val="2"/>
              <c:layout>
                <c:manualLayout>
                  <c:x val="0.15475892738836622"/>
                  <c:y val="0.18270759047179982"/>
                </c:manualLayout>
              </c:layout>
              <c:tx>
                <c:rich>
                  <a:bodyPr/>
                  <a:lstStyle/>
                  <a:p>
                    <a:fld id="{35BD122B-E515-40E0-965D-27CDF9BC1955}" type="CATEGORYNAME">
                      <a:rPr lang="en-US"/>
                      <a:pPr/>
                      <a:t>[CATEGORY NAME]</a:t>
                    </a:fld>
                    <a:r>
                      <a:rPr lang="en-US" baseline="0"/>
                      <a:t>
</a:t>
                    </a:r>
                    <a:fld id="{731ACD3E-AD68-443E-AFB7-68B800AACD30}"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8904847623571043"/>
                      <c:h val="0.24283650251239988"/>
                    </c:manualLayout>
                  </c15:layout>
                  <c15:dlblFieldTable/>
                  <c15:showDataLabelsRange val="0"/>
                </c:ext>
                <c:ext xmlns:c16="http://schemas.microsoft.com/office/drawing/2014/chart" uri="{C3380CC4-5D6E-409C-BE32-E72D297353CC}">
                  <c16:uniqueId val="{00000005-9DC8-4CF3-8B5C-C6BCA5393D91}"/>
                </c:ext>
              </c:extLst>
            </c:dLbl>
            <c:spPr>
              <a:noFill/>
              <a:ln>
                <a:noFill/>
              </a:ln>
              <a:effectLst/>
            </c:spPr>
            <c:txPr>
              <a:bodyPr rot="0" spcFirstLastPara="1" vertOverflow="ellipsis" vert="horz" wrap="square" anchor="ctr" anchorCtr="1"/>
              <a:lstStyle/>
              <a:p>
                <a:pPr>
                  <a:defRPr sz="2000" b="1" i="0" u="none" strike="noStrike" kern="1200" baseline="0">
                    <a:solidFill>
                      <a:sysClr val="windowText" lastClr="000000"/>
                    </a:solidFill>
                    <a:latin typeface="Arial Narrow" panose="020B0606020202030204" pitchFamily="34" charset="0"/>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'(3) Dashboard'!$K$31:$K$33</c:f>
              <c:strCache>
                <c:ptCount val="3"/>
                <c:pt idx="0">
                  <c:v>Below Level</c:v>
                </c:pt>
                <c:pt idx="1">
                  <c:v>On Level</c:v>
                </c:pt>
                <c:pt idx="2">
                  <c:v>Above Level</c:v>
                </c:pt>
              </c:strCache>
            </c:strRef>
          </c:cat>
          <c:val>
            <c:numRef>
              <c:f>'(3) Dashboard'!$L$31:$L$33</c:f>
              <c:numCache>
                <c:formatCode>General</c:formatCode>
                <c:ptCount val="3"/>
                <c:pt idx="0">
                  <c:v>0</c:v>
                </c:pt>
                <c:pt idx="1">
                  <c:v>0</c:v>
                </c:pt>
                <c:pt idx="2">
                  <c:v>0</c:v>
                </c:pt>
              </c:numCache>
            </c:numRef>
          </c:val>
          <c:extLst>
            <c:ext xmlns:c16="http://schemas.microsoft.com/office/drawing/2014/chart" uri="{C3380CC4-5D6E-409C-BE32-E72D297353CC}">
              <c16:uniqueId val="{00000006-9DC8-4CF3-8B5C-C6BCA5393D91}"/>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showDLblsOverMax val="0"/>
  </c:chart>
  <c:spPr>
    <a:pattFill prst="pct60">
      <a:fgClr>
        <a:schemeClr val="bg1">
          <a:lumMod val="75000"/>
        </a:schemeClr>
      </a:fgClr>
      <a:bgClr>
        <a:schemeClr val="bg1"/>
      </a:bgClr>
    </a:pattFill>
    <a:ln w="57150" cap="flat" cmpd="sng" algn="ctr">
      <a:solidFill>
        <a:srgbClr val="D5DD71"/>
      </a:solidFill>
      <a:round/>
    </a:ln>
    <a:effectLst>
      <a:outerShdw blurRad="50800" dist="38100" dir="2700000" algn="tl" rotWithShape="0">
        <a:prstClr val="black">
          <a:alpha val="40000"/>
        </a:prstClr>
      </a:outerShdw>
    </a:effectLst>
  </c:spPr>
  <c:txPr>
    <a:bodyPr/>
    <a:lstStyle/>
    <a:p>
      <a:pPr>
        <a:defRPr>
          <a:latin typeface="Arial Narrow" panose="020B0606020202030204" pitchFamily="34" charset="0"/>
        </a:defRPr>
      </a:pPr>
      <a:endParaRPr lang="en-U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r>
              <a:rPr lang="en-US" sz="3200" i="1">
                <a:solidFill>
                  <a:schemeClr val="bg1"/>
                </a:solidFill>
                <a:effectLst>
                  <a:glow rad="228600">
                    <a:schemeClr val="bg1">
                      <a:lumMod val="50000"/>
                      <a:alpha val="40000"/>
                    </a:schemeClr>
                  </a:glow>
                  <a:outerShdw blurRad="50800" dist="38100" dir="2700000" algn="tl" rotWithShape="0">
                    <a:prstClr val="black">
                      <a:alpha val="40000"/>
                    </a:prstClr>
                  </a:outerShdw>
                </a:effectLst>
                <a:latin typeface="Bodoni MT" panose="02070603080606020203" pitchFamily="18" charset="0"/>
              </a:rPr>
              <a:t>Skills Unit 2</a:t>
            </a:r>
          </a:p>
        </c:rich>
      </c:tx>
      <c:overlay val="0"/>
      <c:spPr>
        <a:noFill/>
        <a:ln>
          <a:noFill/>
        </a:ln>
        <a:effectLst/>
      </c:spPr>
      <c:txPr>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endParaRPr lang="en-US"/>
        </a:p>
      </c:txPr>
    </c:title>
    <c:autoTitleDeleted val="0"/>
    <c:plotArea>
      <c:layout>
        <c:manualLayout>
          <c:layoutTarget val="inner"/>
          <c:xMode val="edge"/>
          <c:yMode val="edge"/>
          <c:x val="0.17815719188947535"/>
          <c:y val="0.25917193611192474"/>
          <c:w val="0.66126780306307864"/>
          <c:h val="0.65837385206499077"/>
        </c:manualLayout>
      </c:layout>
      <c:pieChart>
        <c:varyColors val="1"/>
        <c:ser>
          <c:idx val="0"/>
          <c:order val="0"/>
          <c:dPt>
            <c:idx val="0"/>
            <c:bubble3D val="0"/>
            <c:spPr>
              <a:solidFill>
                <a:schemeClr val="accent5">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1BB1-47EE-8366-8A4DEBAAD3BD}"/>
              </c:ext>
            </c:extLst>
          </c:dPt>
          <c:dPt>
            <c:idx val="1"/>
            <c:bubble3D val="0"/>
            <c:spPr>
              <a:solidFill>
                <a:schemeClr val="bg1">
                  <a:lumMod val="95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1BB1-47EE-8366-8A4DEBAAD3BD}"/>
              </c:ext>
            </c:extLst>
          </c:dPt>
          <c:dPt>
            <c:idx val="2"/>
            <c:bubble3D val="0"/>
            <c:spPr>
              <a:solidFill>
                <a:schemeClr val="accent4">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1BB1-47EE-8366-8A4DEBAAD3BD}"/>
              </c:ext>
            </c:extLst>
          </c:dPt>
          <c:dLbls>
            <c:dLbl>
              <c:idx val="0"/>
              <c:layout>
                <c:manualLayout>
                  <c:x val="-0.20956114180208057"/>
                  <c:y val="0.22600151863447712"/>
                </c:manualLayout>
              </c:layout>
              <c:tx>
                <c:rich>
                  <a:bodyPr/>
                  <a:lstStyle/>
                  <a:p>
                    <a:fld id="{55A7A0AF-4B50-43E0-B806-CF51E168C13A}" type="CATEGORYNAME">
                      <a:rPr lang="en-US"/>
                      <a:pPr/>
                      <a:t>[CATEGORY NAME]</a:t>
                    </a:fld>
                    <a:r>
                      <a:rPr lang="en-US" baseline="0"/>
                      <a:t>
</a:t>
                    </a:r>
                    <a:fld id="{968DA622-D762-4999-BEEC-9DEF014106EA}"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217484350902482"/>
                      <c:h val="0.22945842623820437"/>
                    </c:manualLayout>
                  </c15:layout>
                  <c15:dlblFieldTable/>
                  <c15:showDataLabelsRange val="0"/>
                </c:ext>
                <c:ext xmlns:c16="http://schemas.microsoft.com/office/drawing/2014/chart" uri="{C3380CC4-5D6E-409C-BE32-E72D297353CC}">
                  <c16:uniqueId val="{00000001-1BB1-47EE-8366-8A4DEBAAD3BD}"/>
                </c:ext>
              </c:extLst>
            </c:dLbl>
            <c:dLbl>
              <c:idx val="1"/>
              <c:layout>
                <c:manualLayout>
                  <c:x val="-0.21229328162558722"/>
                  <c:y val="-0.14236284964838991"/>
                </c:manualLayout>
              </c:layout>
              <c:tx>
                <c:rich>
                  <a:bodyPr/>
                  <a:lstStyle/>
                  <a:p>
                    <a:fld id="{8F9872FA-AF12-465D-AD0E-74DC149B0848}" type="CATEGORYNAME">
                      <a:rPr lang="en-US"/>
                      <a:pPr/>
                      <a:t>[CATEGORY NAME]</a:t>
                    </a:fld>
                    <a:r>
                      <a:rPr lang="en-US" baseline="0"/>
                      <a:t>
</a:t>
                    </a:r>
                    <a:fld id="{88EBFFC0-4FC9-4A1E-8E9E-9F7D31336D28}"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7342660796432697"/>
                      <c:h val="0.21943293170827871"/>
                    </c:manualLayout>
                  </c15:layout>
                  <c15:dlblFieldTable/>
                  <c15:showDataLabelsRange val="0"/>
                </c:ext>
                <c:ext xmlns:c16="http://schemas.microsoft.com/office/drawing/2014/chart" uri="{C3380CC4-5D6E-409C-BE32-E72D297353CC}">
                  <c16:uniqueId val="{00000003-1BB1-47EE-8366-8A4DEBAAD3BD}"/>
                </c:ext>
              </c:extLst>
            </c:dLbl>
            <c:dLbl>
              <c:idx val="2"/>
              <c:layout>
                <c:manualLayout>
                  <c:x val="0.20484462563972131"/>
                  <c:y val="0.1500041102135069"/>
                </c:manualLayout>
              </c:layout>
              <c:tx>
                <c:rich>
                  <a:bodyPr/>
                  <a:lstStyle/>
                  <a:p>
                    <a:fld id="{E9CB0F2B-964A-4B6F-A231-DCB899141853}" type="CATEGORYNAME">
                      <a:rPr lang="en-US"/>
                      <a:pPr/>
                      <a:t>[CATEGORY NAME]</a:t>
                    </a:fld>
                    <a:r>
                      <a:rPr lang="en-US" baseline="0"/>
                      <a:t>
</a:t>
                    </a:r>
                    <a:fld id="{06D45F36-D9A2-4006-B28D-1ED9A9579041}" type="PERCENTAGE">
                      <a:rPr lang="en-US" baseline="0">
                        <a:latin typeface="+mj-lt"/>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28609107397107386"/>
                      <c:h val="0.24276963126926349"/>
                    </c:manualLayout>
                  </c15:layout>
                  <c15:dlblFieldTable/>
                  <c15:showDataLabelsRange val="0"/>
                </c:ext>
                <c:ext xmlns:c16="http://schemas.microsoft.com/office/drawing/2014/chart" uri="{C3380CC4-5D6E-409C-BE32-E72D297353CC}">
                  <c16:uniqueId val="{00000005-1BB1-47EE-8366-8A4DEBAAD3BD}"/>
                </c:ext>
              </c:extLst>
            </c:dLbl>
            <c:spPr>
              <a:noFill/>
              <a:ln>
                <a:noFill/>
              </a:ln>
              <a:effectLst/>
            </c:spPr>
            <c:txPr>
              <a:bodyPr rot="0" spcFirstLastPara="1" vertOverflow="ellipsis" vert="horz" wrap="square" anchor="ctr" anchorCtr="1"/>
              <a:lstStyle/>
              <a:p>
                <a:pPr>
                  <a:defRPr sz="2000" b="1" i="0" u="none" strike="noStrike" kern="1200" baseline="0">
                    <a:solidFill>
                      <a:sysClr val="windowText" lastClr="000000"/>
                    </a:solidFill>
                    <a:latin typeface="Arial Narrow" panose="020B0606020202030204" pitchFamily="34" charset="0"/>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'Sample Dashboard'!$C$31:$C$33</c:f>
              <c:strCache>
                <c:ptCount val="3"/>
                <c:pt idx="0">
                  <c:v>Poor</c:v>
                </c:pt>
                <c:pt idx="1">
                  <c:v>Good</c:v>
                </c:pt>
                <c:pt idx="2">
                  <c:v>Excellent</c:v>
                </c:pt>
              </c:strCache>
            </c:strRef>
          </c:cat>
          <c:val>
            <c:numRef>
              <c:f>'Sample Dashboard'!$D$31:$D$33</c:f>
              <c:numCache>
                <c:formatCode>General</c:formatCode>
                <c:ptCount val="3"/>
                <c:pt idx="0">
                  <c:v>3</c:v>
                </c:pt>
                <c:pt idx="1">
                  <c:v>13</c:v>
                </c:pt>
                <c:pt idx="2">
                  <c:v>9</c:v>
                </c:pt>
              </c:numCache>
            </c:numRef>
          </c:val>
          <c:extLst>
            <c:ext xmlns:c16="http://schemas.microsoft.com/office/drawing/2014/chart" uri="{C3380CC4-5D6E-409C-BE32-E72D297353CC}">
              <c16:uniqueId val="{00000006-1BB1-47EE-8366-8A4DEBAAD3BD}"/>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showDLblsOverMax val="0"/>
  </c:chart>
  <c:spPr>
    <a:pattFill prst="pct60">
      <a:fgClr>
        <a:schemeClr val="bg1">
          <a:lumMod val="75000"/>
        </a:schemeClr>
      </a:fgClr>
      <a:bgClr>
        <a:schemeClr val="bg1"/>
      </a:bgClr>
    </a:pattFill>
    <a:ln w="57150" cap="flat" cmpd="sng" algn="ctr">
      <a:solidFill>
        <a:srgbClr val="70A8DA"/>
      </a:solidFill>
      <a:round/>
    </a:ln>
    <a:effectLst>
      <a:outerShdw blurRad="50800" dist="38100" dir="2700000" algn="tl" rotWithShape="0">
        <a:prstClr val="black">
          <a:alpha val="40000"/>
        </a:prstClr>
      </a:outerShdw>
    </a:effectLst>
  </c:spPr>
  <c:txPr>
    <a:bodyPr/>
    <a:lstStyle/>
    <a:p>
      <a:pPr>
        <a:defRPr>
          <a:latin typeface="Arial Narrow" panose="020B0606020202030204" pitchFamily="34" charset="0"/>
        </a:defRPr>
      </a:pPr>
      <a:endParaRPr lang="en-US"/>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r>
              <a:rPr lang="en-US" sz="3200" i="1">
                <a:solidFill>
                  <a:schemeClr val="bg1"/>
                </a:solidFill>
                <a:effectLst>
                  <a:glow rad="228600">
                    <a:schemeClr val="bg1">
                      <a:lumMod val="50000"/>
                      <a:alpha val="40000"/>
                    </a:schemeClr>
                  </a:glow>
                  <a:outerShdw blurRad="50800" dist="38100" dir="2700000" algn="tl" rotWithShape="0">
                    <a:prstClr val="black">
                      <a:alpha val="40000"/>
                    </a:prstClr>
                  </a:outerShdw>
                </a:effectLst>
                <a:latin typeface="Bodoni MT" panose="02070603080606020203" pitchFamily="18" charset="0"/>
              </a:rPr>
              <a:t>Skills Unit 2</a:t>
            </a:r>
          </a:p>
        </c:rich>
      </c:tx>
      <c:overlay val="0"/>
      <c:spPr>
        <a:noFill/>
        <a:ln>
          <a:noFill/>
        </a:ln>
        <a:effectLst/>
      </c:spPr>
      <c:txPr>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endParaRPr lang="en-US"/>
        </a:p>
      </c:txPr>
    </c:title>
    <c:autoTitleDeleted val="0"/>
    <c:plotArea>
      <c:layout>
        <c:manualLayout>
          <c:layoutTarget val="inner"/>
          <c:xMode val="edge"/>
          <c:yMode val="edge"/>
          <c:x val="0.17727059125134864"/>
          <c:y val="0.25041920088216546"/>
          <c:w val="0.67190486558325613"/>
          <c:h val="0.66712658729475005"/>
        </c:manualLayout>
      </c:layout>
      <c:pieChart>
        <c:varyColors val="1"/>
        <c:ser>
          <c:idx val="0"/>
          <c:order val="0"/>
          <c:dPt>
            <c:idx val="0"/>
            <c:bubble3D val="0"/>
            <c:spPr>
              <a:solidFill>
                <a:schemeClr val="accent5">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02CE-49F2-AC21-5EDB21829C87}"/>
              </c:ext>
            </c:extLst>
          </c:dPt>
          <c:dPt>
            <c:idx val="1"/>
            <c:bubble3D val="0"/>
            <c:spPr>
              <a:solidFill>
                <a:schemeClr val="bg1">
                  <a:lumMod val="95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02CE-49F2-AC21-5EDB21829C87}"/>
              </c:ext>
            </c:extLst>
          </c:dPt>
          <c:dPt>
            <c:idx val="2"/>
            <c:bubble3D val="0"/>
            <c:spPr>
              <a:solidFill>
                <a:schemeClr val="accent4">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02CE-49F2-AC21-5EDB21829C87}"/>
              </c:ext>
            </c:extLst>
          </c:dPt>
          <c:dLbls>
            <c:dLbl>
              <c:idx val="0"/>
              <c:layout>
                <c:manualLayout>
                  <c:x val="-0.20688730954085285"/>
                  <c:y val="0.22442723556517127"/>
                </c:manualLayout>
              </c:layout>
              <c:tx>
                <c:rich>
                  <a:bodyPr/>
                  <a:lstStyle/>
                  <a:p>
                    <a:fld id="{06E65528-BDA4-478A-AA10-960CC0FE3CD4}" type="CATEGORYNAME">
                      <a:rPr lang="en-US"/>
                      <a:pPr/>
                      <a:t>[CATEGORY NAME]</a:t>
                    </a:fld>
                    <a:r>
                      <a:rPr lang="en-US" baseline="0"/>
                      <a:t>
</a:t>
                    </a:r>
                    <a:fld id="{4F26AD1B-326D-4E72-ABDA-E929B055A09A}"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0266297606484449"/>
                      <c:h val="0.22319474835886213"/>
                    </c:manualLayout>
                  </c15:layout>
                  <c15:dlblFieldTable/>
                  <c15:showDataLabelsRange val="0"/>
                </c:ext>
                <c:ext xmlns:c16="http://schemas.microsoft.com/office/drawing/2014/chart" uri="{C3380CC4-5D6E-409C-BE32-E72D297353CC}">
                  <c16:uniqueId val="{00000001-02CE-49F2-AC21-5EDB21829C87}"/>
                </c:ext>
              </c:extLst>
            </c:dLbl>
            <c:dLbl>
              <c:idx val="1"/>
              <c:layout>
                <c:manualLayout>
                  <c:x val="-0.15924348092852031"/>
                  <c:y val="-0.10801828602336201"/>
                </c:manualLayout>
              </c:layout>
              <c:tx>
                <c:rich>
                  <a:bodyPr/>
                  <a:lstStyle/>
                  <a:p>
                    <a:fld id="{8560B4CB-2C8E-4DEF-833F-F8BCDBF897AE}" type="CATEGORYNAME">
                      <a:rPr lang="en-US"/>
                      <a:pPr/>
                      <a:t>[CATEGORY NAME]</a:t>
                    </a:fld>
                    <a:r>
                      <a:rPr lang="en-US" baseline="0"/>
                      <a:t>
</a:t>
                    </a:r>
                    <a:fld id="{90209F53-82C4-4160-A8BB-02298E2A3F66}"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2982552904903269"/>
                      <c:h val="0.20280381891087232"/>
                    </c:manualLayout>
                  </c15:layout>
                  <c15:dlblFieldTable/>
                  <c15:showDataLabelsRange val="0"/>
                </c:ext>
                <c:ext xmlns:c16="http://schemas.microsoft.com/office/drawing/2014/chart" uri="{C3380CC4-5D6E-409C-BE32-E72D297353CC}">
                  <c16:uniqueId val="{00000003-02CE-49F2-AC21-5EDB21829C87}"/>
                </c:ext>
              </c:extLst>
            </c:dLbl>
            <c:dLbl>
              <c:idx val="2"/>
              <c:layout>
                <c:manualLayout>
                  <c:x val="0.19730309847632679"/>
                  <c:y val="-5.2840158520475564E-2"/>
                </c:manualLayout>
              </c:layout>
              <c:tx>
                <c:rich>
                  <a:bodyPr/>
                  <a:lstStyle/>
                  <a:p>
                    <a:fld id="{7456CFBB-DE12-484D-A6DB-4FAB305757D7}" type="CATEGORYNAME">
                      <a:rPr lang="en-US"/>
                      <a:pPr/>
                      <a:t>[CATEGORY NAME]</a:t>
                    </a:fld>
                    <a:r>
                      <a:rPr lang="en-US" baseline="0"/>
                      <a:t>
</a:t>
                    </a:r>
                    <a:fld id="{E52DF885-C327-4AD9-8032-DB308087DA79}"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1867197961251875"/>
                      <c:h val="0.24849736714181275"/>
                    </c:manualLayout>
                  </c15:layout>
                  <c15:dlblFieldTable/>
                  <c15:showDataLabelsRange val="0"/>
                </c:ext>
                <c:ext xmlns:c16="http://schemas.microsoft.com/office/drawing/2014/chart" uri="{C3380CC4-5D6E-409C-BE32-E72D297353CC}">
                  <c16:uniqueId val="{00000005-02CE-49F2-AC21-5EDB21829C87}"/>
                </c:ext>
              </c:extLst>
            </c:dLbl>
            <c:spPr>
              <a:noFill/>
              <a:ln>
                <a:noFill/>
              </a:ln>
              <a:effectLst/>
            </c:spPr>
            <c:txPr>
              <a:bodyPr rot="0" spcFirstLastPara="1" vertOverflow="ellipsis" vert="horz" wrap="square" anchor="ctr" anchorCtr="1"/>
              <a:lstStyle/>
              <a:p>
                <a:pPr>
                  <a:defRPr sz="2000" b="1" i="0" u="none" strike="noStrike" kern="1200" baseline="0">
                    <a:solidFill>
                      <a:sysClr val="windowText" lastClr="000000"/>
                    </a:solidFill>
                    <a:latin typeface="Arial Narrow" panose="020B0606020202030204" pitchFamily="34" charset="0"/>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'Sample Dashboard'!$G$31:$G$33</c:f>
              <c:strCache>
                <c:ptCount val="3"/>
                <c:pt idx="0">
                  <c:v>Poor</c:v>
                </c:pt>
                <c:pt idx="1">
                  <c:v>Good</c:v>
                </c:pt>
                <c:pt idx="2">
                  <c:v>Excellent</c:v>
                </c:pt>
              </c:strCache>
            </c:strRef>
          </c:cat>
          <c:val>
            <c:numRef>
              <c:f>'Sample Dashboard'!$H$31:$H$33</c:f>
              <c:numCache>
                <c:formatCode>General</c:formatCode>
                <c:ptCount val="3"/>
                <c:pt idx="0">
                  <c:v>5</c:v>
                </c:pt>
                <c:pt idx="1">
                  <c:v>6</c:v>
                </c:pt>
                <c:pt idx="2">
                  <c:v>14</c:v>
                </c:pt>
              </c:numCache>
            </c:numRef>
          </c:val>
          <c:extLst>
            <c:ext xmlns:c16="http://schemas.microsoft.com/office/drawing/2014/chart" uri="{C3380CC4-5D6E-409C-BE32-E72D297353CC}">
              <c16:uniqueId val="{00000006-02CE-49F2-AC21-5EDB21829C87}"/>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showDLblsOverMax val="0"/>
  </c:chart>
  <c:spPr>
    <a:pattFill prst="pct60">
      <a:fgClr>
        <a:schemeClr val="bg1">
          <a:lumMod val="75000"/>
        </a:schemeClr>
      </a:fgClr>
      <a:bgClr>
        <a:schemeClr val="bg1"/>
      </a:bgClr>
    </a:pattFill>
    <a:ln w="57150" cap="flat" cmpd="sng" algn="ctr">
      <a:solidFill>
        <a:srgbClr val="FFC5B7"/>
      </a:solidFill>
      <a:round/>
    </a:ln>
    <a:effectLst>
      <a:outerShdw blurRad="50800" dist="38100" dir="2700000" algn="tl" rotWithShape="0">
        <a:prstClr val="black">
          <a:alpha val="40000"/>
        </a:prstClr>
      </a:outerShdw>
    </a:effectLst>
  </c:spPr>
  <c:txPr>
    <a:bodyPr/>
    <a:lstStyle/>
    <a:p>
      <a:pPr>
        <a:defRPr>
          <a:latin typeface="Arial Narrow" panose="020B0606020202030204" pitchFamily="34" charset="0"/>
        </a:defRPr>
      </a:pPr>
      <a:endParaRPr lang="en-US"/>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r>
              <a:rPr lang="en-US" sz="3200" i="1">
                <a:solidFill>
                  <a:schemeClr val="bg1"/>
                </a:solidFill>
                <a:effectLst>
                  <a:glow rad="228600">
                    <a:schemeClr val="bg1">
                      <a:lumMod val="50000"/>
                      <a:alpha val="40000"/>
                    </a:schemeClr>
                  </a:glow>
                  <a:outerShdw blurRad="50800" dist="38100" dir="2700000" algn="tl" rotWithShape="0">
                    <a:prstClr val="black">
                      <a:alpha val="40000"/>
                    </a:prstClr>
                  </a:outerShdw>
                </a:effectLst>
                <a:latin typeface="Bodoni MT" panose="02070603080606020203" pitchFamily="18" charset="0"/>
              </a:rPr>
              <a:t>Skills Unit 2</a:t>
            </a:r>
          </a:p>
        </c:rich>
      </c:tx>
      <c:overlay val="0"/>
      <c:spPr>
        <a:noFill/>
        <a:ln>
          <a:noFill/>
        </a:ln>
        <a:effectLst/>
      </c:spPr>
      <c:txPr>
        <a:bodyPr rot="0" spcFirstLastPara="1" vertOverflow="ellipsis" vert="horz" wrap="square" anchor="ctr" anchorCtr="1"/>
        <a:lstStyle/>
        <a:p>
          <a:pPr>
            <a:defRPr sz="2400" b="1" i="1" u="none" strike="noStrike" kern="1200" baseline="0">
              <a:solidFill>
                <a:schemeClr val="dk1">
                  <a:lumMod val="65000"/>
                  <a:lumOff val="35000"/>
                </a:schemeClr>
              </a:solidFill>
              <a:latin typeface="Bodoni MT" panose="02070603080606020203" pitchFamily="18" charset="0"/>
              <a:ea typeface="+mn-ea"/>
              <a:cs typeface="+mn-cs"/>
            </a:defRPr>
          </a:pPr>
          <a:endParaRPr lang="en-US"/>
        </a:p>
      </c:txPr>
    </c:title>
    <c:autoTitleDeleted val="0"/>
    <c:plotArea>
      <c:layout>
        <c:manualLayout>
          <c:layoutTarget val="inner"/>
          <c:xMode val="edge"/>
          <c:yMode val="edge"/>
          <c:x val="0.17703330005242207"/>
          <c:y val="0.2533367792920852"/>
          <c:w val="0.66945849672778868"/>
          <c:h val="0.66420900888483037"/>
        </c:manualLayout>
      </c:layout>
      <c:pieChart>
        <c:varyColors val="1"/>
        <c:ser>
          <c:idx val="0"/>
          <c:order val="0"/>
          <c:dPt>
            <c:idx val="0"/>
            <c:bubble3D val="0"/>
            <c:explosion val="1"/>
            <c:spPr>
              <a:solidFill>
                <a:schemeClr val="accent5">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BCE8-44F5-8A23-72616DC5ED68}"/>
              </c:ext>
            </c:extLst>
          </c:dPt>
          <c:dPt>
            <c:idx val="1"/>
            <c:bubble3D val="0"/>
            <c:spPr>
              <a:solidFill>
                <a:schemeClr val="bg1">
                  <a:lumMod val="95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BCE8-44F5-8A23-72616DC5ED68}"/>
              </c:ext>
            </c:extLst>
          </c:dPt>
          <c:dPt>
            <c:idx val="2"/>
            <c:bubble3D val="0"/>
            <c:spPr>
              <a:solidFill>
                <a:schemeClr val="accent4">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BCE8-44F5-8A23-72616DC5ED68}"/>
              </c:ext>
            </c:extLst>
          </c:dPt>
          <c:dLbls>
            <c:dLbl>
              <c:idx val="0"/>
              <c:layout>
                <c:manualLayout>
                  <c:x val="-0.1487992952497682"/>
                  <c:y val="0.22036291624780355"/>
                </c:manualLayout>
              </c:layout>
              <c:tx>
                <c:rich>
                  <a:bodyPr/>
                  <a:lstStyle/>
                  <a:p>
                    <a:fld id="{D3865C91-89B7-400A-A3F7-89523D762647}" type="CATEGORYNAME">
                      <a:rPr lang="en-US"/>
                      <a:pPr/>
                      <a:t>[CATEGORY NAME]</a:t>
                    </a:fld>
                    <a:r>
                      <a:rPr lang="en-US" baseline="0"/>
                      <a:t>
</a:t>
                    </a:r>
                    <a:fld id="{3AFA7220-8C1A-4147-8CC6-127A569EE254}"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7745373009209388"/>
                      <c:h val="0.25646270036887259"/>
                    </c:manualLayout>
                  </c15:layout>
                  <c15:dlblFieldTable/>
                  <c15:showDataLabelsRange val="0"/>
                </c:ext>
                <c:ext xmlns:c16="http://schemas.microsoft.com/office/drawing/2014/chart" uri="{C3380CC4-5D6E-409C-BE32-E72D297353CC}">
                  <c16:uniqueId val="{00000001-BCE8-44F5-8A23-72616DC5ED68}"/>
                </c:ext>
              </c:extLst>
            </c:dLbl>
            <c:dLbl>
              <c:idx val="1"/>
              <c:layout>
                <c:manualLayout>
                  <c:x val="-0.14970459245049605"/>
                  <c:y val="-0.10829819324103641"/>
                </c:manualLayout>
              </c:layout>
              <c:tx>
                <c:rich>
                  <a:bodyPr/>
                  <a:lstStyle/>
                  <a:p>
                    <a:fld id="{0CD24D46-97B5-47B1-8D4B-0E74305DBD30}" type="CATEGORYNAME">
                      <a:rPr lang="en-US"/>
                      <a:pPr/>
                      <a:t>[CATEGORY NAME]</a:t>
                    </a:fld>
                    <a:r>
                      <a:rPr lang="en-US" baseline="0"/>
                      <a:t>
</a:t>
                    </a:r>
                    <a:fld id="{1F50CF40-63BF-4490-B3CA-6B5EAB09DED3}"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4160602714114105"/>
                      <c:h val="0.25999336691305452"/>
                    </c:manualLayout>
                  </c15:layout>
                  <c15:dlblFieldTable/>
                  <c15:showDataLabelsRange val="0"/>
                </c:ext>
                <c:ext xmlns:c16="http://schemas.microsoft.com/office/drawing/2014/chart" uri="{C3380CC4-5D6E-409C-BE32-E72D297353CC}">
                  <c16:uniqueId val="{00000003-BCE8-44F5-8A23-72616DC5ED68}"/>
                </c:ext>
              </c:extLst>
            </c:dLbl>
            <c:dLbl>
              <c:idx val="2"/>
              <c:layout>
                <c:manualLayout>
                  <c:x val="0.14426531237577844"/>
                  <c:y val="2.4135623872795896E-2"/>
                </c:manualLayout>
              </c:layout>
              <c:tx>
                <c:rich>
                  <a:bodyPr/>
                  <a:lstStyle/>
                  <a:p>
                    <a:fld id="{35BD122B-E515-40E0-965D-27CDF9BC1955}" type="CATEGORYNAME">
                      <a:rPr lang="en-US"/>
                      <a:pPr/>
                      <a:t>[CATEGORY NAME]</a:t>
                    </a:fld>
                    <a:r>
                      <a:rPr lang="en-US" baseline="0"/>
                      <a:t>
</a:t>
                    </a:r>
                    <a:fld id="{731ACD3E-AD68-443E-AFB7-68B800AACD30}" type="PERCENTAGE">
                      <a:rPr lang="en-US" sz="2000" baseline="0">
                        <a:latin typeface="Arial Black" panose="020B0A04020102020204" pitchFamily="34" charset="0"/>
                      </a:rPr>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8904847623571043"/>
                      <c:h val="0.24283650251239988"/>
                    </c:manualLayout>
                  </c15:layout>
                  <c15:dlblFieldTable/>
                  <c15:showDataLabelsRange val="0"/>
                </c:ext>
                <c:ext xmlns:c16="http://schemas.microsoft.com/office/drawing/2014/chart" uri="{C3380CC4-5D6E-409C-BE32-E72D297353CC}">
                  <c16:uniqueId val="{00000005-BCE8-44F5-8A23-72616DC5ED68}"/>
                </c:ext>
              </c:extLst>
            </c:dLbl>
            <c:spPr>
              <a:noFill/>
              <a:ln>
                <a:noFill/>
              </a:ln>
              <a:effectLst/>
            </c:spPr>
            <c:txPr>
              <a:bodyPr rot="0" spcFirstLastPara="1" vertOverflow="ellipsis" vert="horz" wrap="square" anchor="ctr" anchorCtr="1"/>
              <a:lstStyle/>
              <a:p>
                <a:pPr>
                  <a:defRPr sz="2000" b="1" i="0" u="none" strike="noStrike" kern="1200" baseline="0">
                    <a:solidFill>
                      <a:sysClr val="windowText" lastClr="000000"/>
                    </a:solidFill>
                    <a:latin typeface="Arial Narrow" panose="020B0606020202030204" pitchFamily="34" charset="0"/>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'Sample Dashboard'!$K$31:$K$33</c:f>
              <c:strCache>
                <c:ptCount val="3"/>
                <c:pt idx="0">
                  <c:v>Below Level</c:v>
                </c:pt>
                <c:pt idx="1">
                  <c:v>On Level</c:v>
                </c:pt>
                <c:pt idx="2">
                  <c:v>Above Level</c:v>
                </c:pt>
              </c:strCache>
            </c:strRef>
          </c:cat>
          <c:val>
            <c:numRef>
              <c:f>'Sample Dashboard'!$L$31:$L$33</c:f>
              <c:numCache>
                <c:formatCode>General</c:formatCode>
                <c:ptCount val="3"/>
                <c:pt idx="0">
                  <c:v>7</c:v>
                </c:pt>
                <c:pt idx="1">
                  <c:v>6</c:v>
                </c:pt>
                <c:pt idx="2">
                  <c:v>12</c:v>
                </c:pt>
              </c:numCache>
            </c:numRef>
          </c:val>
          <c:extLst>
            <c:ext xmlns:c16="http://schemas.microsoft.com/office/drawing/2014/chart" uri="{C3380CC4-5D6E-409C-BE32-E72D297353CC}">
              <c16:uniqueId val="{00000006-BCE8-44F5-8A23-72616DC5ED68}"/>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showDLblsOverMax val="0"/>
  </c:chart>
  <c:spPr>
    <a:pattFill prst="pct60">
      <a:fgClr>
        <a:schemeClr val="bg1">
          <a:lumMod val="75000"/>
        </a:schemeClr>
      </a:fgClr>
      <a:bgClr>
        <a:schemeClr val="bg1"/>
      </a:bgClr>
    </a:pattFill>
    <a:ln w="57150" cap="flat" cmpd="sng" algn="ctr">
      <a:solidFill>
        <a:srgbClr val="D5DD71"/>
      </a:solidFill>
      <a:round/>
    </a:ln>
    <a:effectLst>
      <a:outerShdw blurRad="50800" dist="38100" dir="2700000" algn="tl" rotWithShape="0">
        <a:prstClr val="black">
          <a:alpha val="40000"/>
        </a:prstClr>
      </a:outerShdw>
    </a:effectLst>
  </c:spPr>
  <c:txPr>
    <a:bodyPr/>
    <a:lstStyle/>
    <a:p>
      <a:pPr>
        <a:defRPr>
          <a:latin typeface="Arial Narrow" panose="020B0606020202030204" pitchFamily="34" charset="0"/>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teacherspayteachers.com/Store/Curriculum-Joy" TargetMode="External"/></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3</xdr:col>
      <xdr:colOff>763798</xdr:colOff>
      <xdr:row>25</xdr:row>
      <xdr:rowOff>747676</xdr:rowOff>
    </xdr:from>
    <xdr:to>
      <xdr:col>3</xdr:col>
      <xdr:colOff>1257300</xdr:colOff>
      <xdr:row>27</xdr:row>
      <xdr:rowOff>216664</xdr:rowOff>
    </xdr:to>
    <xdr:pic>
      <xdr:nvPicPr>
        <xdr:cNvPr id="2" name="Picture 1">
          <a:hlinkClick xmlns:r="http://schemas.openxmlformats.org/officeDocument/2006/relationships" r:id="rId1"/>
          <a:extLst>
            <a:ext uri="{FF2B5EF4-FFF2-40B4-BE49-F238E27FC236}">
              <a16:creationId xmlns:a16="http://schemas.microsoft.com/office/drawing/2014/main" id="{40BBEFCC-2D57-40AB-9760-655D386CBC5E}"/>
            </a:ext>
          </a:extLst>
        </xdr:cNvPr>
        <xdr:cNvPicPr>
          <a:picLocks noChangeAspect="1"/>
        </xdr:cNvPicPr>
      </xdr:nvPicPr>
      <xdr:blipFill>
        <a:blip xmlns:r="http://schemas.openxmlformats.org/officeDocument/2006/relationships" r:embed="rId2"/>
        <a:stretch>
          <a:fillRect/>
        </a:stretch>
      </xdr:blipFill>
      <xdr:spPr>
        <a:xfrm>
          <a:off x="4811923" y="10653676"/>
          <a:ext cx="493502" cy="450063"/>
        </a:xfrm>
        <a:prstGeom prst="rect">
          <a:avLst/>
        </a:prstGeom>
        <a:ln>
          <a:noFill/>
        </a:ln>
        <a:effectLst>
          <a:outerShdw blurRad="190500" algn="tl" rotWithShape="0">
            <a:srgbClr val="000000">
              <a:alpha val="70000"/>
            </a:srgbClr>
          </a:outerShdw>
        </a:effectLst>
      </xdr:spPr>
    </xdr:pic>
    <xdr:clientData/>
  </xdr:twoCellAnchor>
  <xdr:twoCellAnchor>
    <xdr:from>
      <xdr:col>1</xdr:col>
      <xdr:colOff>3714750</xdr:colOff>
      <xdr:row>1</xdr:row>
      <xdr:rowOff>9524</xdr:rowOff>
    </xdr:from>
    <xdr:to>
      <xdr:col>3</xdr:col>
      <xdr:colOff>3274219</xdr:colOff>
      <xdr:row>3</xdr:row>
      <xdr:rowOff>119062</xdr:rowOff>
    </xdr:to>
    <xdr:sp macro="" textlink="">
      <xdr:nvSpPr>
        <xdr:cNvPr id="3" name="TextBox 2">
          <a:extLst>
            <a:ext uri="{FF2B5EF4-FFF2-40B4-BE49-F238E27FC236}">
              <a16:creationId xmlns:a16="http://schemas.microsoft.com/office/drawing/2014/main" id="{C205D720-FE9A-4AA9-9722-A401C1384647}"/>
            </a:ext>
          </a:extLst>
        </xdr:cNvPr>
        <xdr:cNvSpPr txBox="1"/>
      </xdr:nvSpPr>
      <xdr:spPr>
        <a:xfrm>
          <a:off x="3964781" y="223837"/>
          <a:ext cx="3738563" cy="645319"/>
        </a:xfrm>
        <a:prstGeom prst="rect">
          <a:avLst/>
        </a:prstGeom>
        <a:solidFill>
          <a:schemeClr val="accent6">
            <a:lumMod val="20000"/>
            <a:lumOff val="80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US" sz="1000" b="1"/>
            <a:t>I used the </a:t>
          </a:r>
          <a:r>
            <a:rPr lang="en-US" sz="1000" b="1" i="1" u="sng"/>
            <a:t>Second Edition </a:t>
          </a:r>
          <a:r>
            <a:rPr lang="en-US" sz="1000" b="1"/>
            <a:t>of Skills to create this tracker,</a:t>
          </a:r>
          <a:r>
            <a:rPr lang="en-US" sz="1000" b="1" baseline="0"/>
            <a:t> but the activity page numbers, the test content, and the cutoff scores are the same as in the First Edition. </a:t>
          </a:r>
          <a:endParaRPr lang="en-US" sz="10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156331</xdr:colOff>
      <xdr:row>7</xdr:row>
      <xdr:rowOff>13607</xdr:rowOff>
    </xdr:from>
    <xdr:to>
      <xdr:col>4</xdr:col>
      <xdr:colOff>1741714</xdr:colOff>
      <xdr:row>20</xdr:row>
      <xdr:rowOff>32657</xdr:rowOff>
    </xdr:to>
    <xdr:graphicFrame macro="">
      <xdr:nvGraphicFramePr>
        <xdr:cNvPr id="2" name="Chart 1">
          <a:extLst>
            <a:ext uri="{FF2B5EF4-FFF2-40B4-BE49-F238E27FC236}">
              <a16:creationId xmlns:a16="http://schemas.microsoft.com/office/drawing/2014/main" id="{263D4840-5EBC-4A12-85BA-B7DC36BC59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6</xdr:col>
      <xdr:colOff>1</xdr:colOff>
      <xdr:row>7</xdr:row>
      <xdr:rowOff>9525</xdr:rowOff>
    </xdr:from>
    <xdr:to>
      <xdr:col>9</xdr:col>
      <xdr:colOff>1</xdr:colOff>
      <xdr:row>20</xdr:row>
      <xdr:rowOff>28575</xdr:rowOff>
    </xdr:to>
    <xdr:graphicFrame macro="">
      <xdr:nvGraphicFramePr>
        <xdr:cNvPr id="3" name="Chart 2">
          <a:extLst>
            <a:ext uri="{FF2B5EF4-FFF2-40B4-BE49-F238E27FC236}">
              <a16:creationId xmlns:a16="http://schemas.microsoft.com/office/drawing/2014/main" id="{50028E91-B3F3-4A10-A45E-4392E79394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10</xdr:col>
      <xdr:colOff>3176</xdr:colOff>
      <xdr:row>7</xdr:row>
      <xdr:rowOff>19050</xdr:rowOff>
    </xdr:from>
    <xdr:to>
      <xdr:col>13</xdr:col>
      <xdr:colOff>-1</xdr:colOff>
      <xdr:row>20</xdr:row>
      <xdr:rowOff>38100</xdr:rowOff>
    </xdr:to>
    <xdr:graphicFrame macro="">
      <xdr:nvGraphicFramePr>
        <xdr:cNvPr id="4" name="Chart 3">
          <a:extLst>
            <a:ext uri="{FF2B5EF4-FFF2-40B4-BE49-F238E27FC236}">
              <a16:creationId xmlns:a16="http://schemas.microsoft.com/office/drawing/2014/main" id="{9BB4672D-4B0D-48C3-9C7C-49E114D0C7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wsDr>
</file>

<file path=xl/drawings/drawing3.xml><?xml version="1.0" encoding="utf-8"?>
<xdr:wsDr xmlns:xdr="http://schemas.openxmlformats.org/drawingml/2006/spreadsheetDrawing" xmlns:a="http://schemas.openxmlformats.org/drawingml/2006/main">
  <xdr:twoCellAnchor>
    <xdr:from>
      <xdr:col>1</xdr:col>
      <xdr:colOff>156331</xdr:colOff>
      <xdr:row>7</xdr:row>
      <xdr:rowOff>13607</xdr:rowOff>
    </xdr:from>
    <xdr:to>
      <xdr:col>4</xdr:col>
      <xdr:colOff>1741714</xdr:colOff>
      <xdr:row>20</xdr:row>
      <xdr:rowOff>32657</xdr:rowOff>
    </xdr:to>
    <xdr:graphicFrame macro="">
      <xdr:nvGraphicFramePr>
        <xdr:cNvPr id="2" name="Chart 1">
          <a:extLst>
            <a:ext uri="{FF2B5EF4-FFF2-40B4-BE49-F238E27FC236}">
              <a16:creationId xmlns:a16="http://schemas.microsoft.com/office/drawing/2014/main" id="{3F96C8DC-64F7-42B2-B795-18653137FA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6</xdr:col>
      <xdr:colOff>1</xdr:colOff>
      <xdr:row>7</xdr:row>
      <xdr:rowOff>9525</xdr:rowOff>
    </xdr:from>
    <xdr:to>
      <xdr:col>9</xdr:col>
      <xdr:colOff>1</xdr:colOff>
      <xdr:row>20</xdr:row>
      <xdr:rowOff>28575</xdr:rowOff>
    </xdr:to>
    <xdr:graphicFrame macro="">
      <xdr:nvGraphicFramePr>
        <xdr:cNvPr id="3" name="Chart 2">
          <a:extLst>
            <a:ext uri="{FF2B5EF4-FFF2-40B4-BE49-F238E27FC236}">
              <a16:creationId xmlns:a16="http://schemas.microsoft.com/office/drawing/2014/main" id="{C96DEE2C-066C-4289-92BC-B7D17F7E0D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10</xdr:col>
      <xdr:colOff>3176</xdr:colOff>
      <xdr:row>7</xdr:row>
      <xdr:rowOff>19050</xdr:rowOff>
    </xdr:from>
    <xdr:to>
      <xdr:col>13</xdr:col>
      <xdr:colOff>-1</xdr:colOff>
      <xdr:row>20</xdr:row>
      <xdr:rowOff>38100</xdr:rowOff>
    </xdr:to>
    <xdr:graphicFrame macro="">
      <xdr:nvGraphicFramePr>
        <xdr:cNvPr id="4" name="Chart 3">
          <a:extLst>
            <a:ext uri="{FF2B5EF4-FFF2-40B4-BE49-F238E27FC236}">
              <a16:creationId xmlns:a16="http://schemas.microsoft.com/office/drawing/2014/main" id="{CFAC3886-3BAF-4085-912E-445355E3CE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wsDr>
</file>

<file path=xl/theme/theme1.xml><?xml version="1.0" encoding="utf-8"?>
<a:theme xmlns:a="http://schemas.openxmlformats.org/drawingml/2006/main" name="Excel">
  <a:themeElements>
    <a:clrScheme name="Slipstream">
      <a:dk1>
        <a:sysClr val="windowText" lastClr="000000"/>
      </a:dk1>
      <a:lt1>
        <a:sysClr val="window" lastClr="FFFFFF"/>
      </a:lt1>
      <a:dk2>
        <a:srgbClr val="212745"/>
      </a:dk2>
      <a:lt2>
        <a:srgbClr val="B4DCFA"/>
      </a:lt2>
      <a:accent1>
        <a:srgbClr val="4E67C8"/>
      </a:accent1>
      <a:accent2>
        <a:srgbClr val="5ECCF3"/>
      </a:accent2>
      <a:accent3>
        <a:srgbClr val="A7EA52"/>
      </a:accent3>
      <a:accent4>
        <a:srgbClr val="5DCEAF"/>
      </a:accent4>
      <a:accent5>
        <a:srgbClr val="FF8021"/>
      </a:accent5>
      <a:accent6>
        <a:srgbClr val="F14124"/>
      </a:accent6>
      <a:hlink>
        <a:srgbClr val="56C7AA"/>
      </a:hlink>
      <a:folHlink>
        <a:srgbClr val="59A8D1"/>
      </a:folHlink>
    </a:clrScheme>
    <a:fontScheme name="Excel">
      <a:majorFont>
        <a:latin typeface="Arial Black"/>
        <a:ea typeface=""/>
        <a:cs typeface=""/>
      </a:majorFont>
      <a:minorFont>
        <a:latin typeface="Arial Narrow"/>
        <a:ea typeface=""/>
        <a:cs typeface=""/>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Theme1" id="{14161B98-8B5D-42D7-A30E-CD59A63B98F1}" vid="{F7DB6F47-4EDD-48EB-B654-65BC1A58AF25}"/>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I34"/>
  <sheetViews>
    <sheetView showGridLines="0" zoomScale="80" zoomScaleNormal="80" workbookViewId="0"/>
  </sheetViews>
  <sheetFormatPr defaultColWidth="0" defaultRowHeight="16.5" customHeight="1" zeroHeight="1" x14ac:dyDescent="0.25"/>
  <cols>
    <col min="1" max="1" width="3.75" style="1" customWidth="1"/>
    <col min="2" max="2" width="59.375" style="1" customWidth="1"/>
    <col min="3" max="3" width="3.25" style="1" customWidth="1"/>
    <col min="4" max="4" width="54.75" style="1" customWidth="1"/>
    <col min="5" max="5" width="3.25" style="1" customWidth="1"/>
    <col min="6" max="9" width="0" style="1" hidden="1" customWidth="1"/>
    <col min="10" max="16384" width="8.875" style="1" hidden="1"/>
  </cols>
  <sheetData>
    <row r="1" spans="2:5" ht="13.8" x14ac:dyDescent="0.25"/>
    <row r="2" spans="2:5" ht="33" customHeight="1" thickBot="1" x14ac:dyDescent="0.3">
      <c r="B2" s="254" t="s">
        <v>85</v>
      </c>
      <c r="C2" s="254"/>
      <c r="D2" s="254"/>
    </row>
    <row r="3" spans="2:5" ht="9.75" customHeight="1" thickTop="1" x14ac:dyDescent="0.25">
      <c r="B3" s="255"/>
      <c r="C3" s="255"/>
      <c r="D3" s="255"/>
    </row>
    <row r="4" spans="2:5" ht="29.25" customHeight="1" thickBot="1" x14ac:dyDescent="0.3">
      <c r="B4" s="106" t="s">
        <v>77</v>
      </c>
      <c r="C4" s="107"/>
      <c r="D4" s="107"/>
    </row>
    <row r="5" spans="2:5" ht="40.950000000000003" customHeight="1" thickTop="1" x14ac:dyDescent="0.25">
      <c r="B5" s="253" t="s">
        <v>78</v>
      </c>
      <c r="C5" s="253"/>
      <c r="D5" s="253"/>
    </row>
    <row r="6" spans="2:5" ht="31.5" customHeight="1" x14ac:dyDescent="0.25">
      <c r="B6" s="253" t="s">
        <v>79</v>
      </c>
      <c r="C6" s="253"/>
      <c r="D6" s="253"/>
    </row>
    <row r="7" spans="2:5" ht="28.5" customHeight="1" x14ac:dyDescent="0.25">
      <c r="B7" s="253" t="s">
        <v>80</v>
      </c>
      <c r="C7" s="253"/>
      <c r="D7" s="253"/>
      <c r="E7" s="108"/>
    </row>
    <row r="8" spans="2:5" ht="6.75" customHeight="1" x14ac:dyDescent="0.25">
      <c r="B8" s="253"/>
      <c r="C8" s="253"/>
      <c r="D8" s="253"/>
      <c r="E8" s="108"/>
    </row>
    <row r="9" spans="2:5" ht="24" customHeight="1" thickBot="1" x14ac:dyDescent="0.3">
      <c r="B9" s="106" t="s">
        <v>86</v>
      </c>
      <c r="C9" s="107"/>
      <c r="D9" s="107"/>
      <c r="E9" s="108"/>
    </row>
    <row r="10" spans="2:5" ht="24" customHeight="1" thickTop="1" x14ac:dyDescent="0.25">
      <c r="B10" s="252" t="s">
        <v>87</v>
      </c>
      <c r="C10" s="252"/>
      <c r="D10" s="252"/>
      <c r="E10" s="108"/>
    </row>
    <row r="11" spans="2:5" ht="22.95" customHeight="1" x14ac:dyDescent="0.25">
      <c r="B11" s="118" t="s">
        <v>81</v>
      </c>
      <c r="C11" s="109"/>
      <c r="D11" s="109"/>
      <c r="E11" s="108"/>
    </row>
    <row r="12" spans="2:5" ht="49.5" customHeight="1" x14ac:dyDescent="0.25">
      <c r="B12" s="249" t="s">
        <v>89</v>
      </c>
      <c r="C12" s="249"/>
      <c r="D12" s="249"/>
      <c r="E12" s="108"/>
    </row>
    <row r="13" spans="2:5" ht="60.75" customHeight="1" x14ac:dyDescent="0.25">
      <c r="B13" s="249" t="s">
        <v>90</v>
      </c>
      <c r="C13" s="249"/>
      <c r="D13" s="249"/>
      <c r="E13" s="108"/>
    </row>
    <row r="14" spans="2:5" ht="32.25" customHeight="1" x14ac:dyDescent="0.25">
      <c r="B14" s="250" t="s">
        <v>82</v>
      </c>
      <c r="C14" s="250"/>
      <c r="D14" s="250"/>
      <c r="E14" s="108"/>
    </row>
    <row r="15" spans="2:5" ht="12.6" customHeight="1" x14ac:dyDescent="0.25">
      <c r="B15" s="110"/>
      <c r="C15" s="110"/>
      <c r="D15" s="110"/>
      <c r="E15" s="108"/>
    </row>
    <row r="16" spans="2:5" ht="27" customHeight="1" thickBot="1" x14ac:dyDescent="0.3">
      <c r="B16" s="106" t="s">
        <v>105</v>
      </c>
      <c r="C16" s="107"/>
      <c r="D16" s="107"/>
      <c r="E16" s="108"/>
    </row>
    <row r="17" spans="2:5" ht="45.6" customHeight="1" thickTop="1" x14ac:dyDescent="0.25">
      <c r="B17" s="250" t="s">
        <v>104</v>
      </c>
      <c r="C17" s="250"/>
      <c r="D17" s="250"/>
      <c r="E17" s="108"/>
    </row>
    <row r="18" spans="2:5" ht="32.25" customHeight="1" x14ac:dyDescent="0.25">
      <c r="B18" s="117" t="s">
        <v>91</v>
      </c>
      <c r="C18" s="115"/>
      <c r="D18" s="165" t="s">
        <v>108</v>
      </c>
      <c r="E18" s="108"/>
    </row>
    <row r="19" spans="2:5" ht="32.25" customHeight="1" x14ac:dyDescent="0.25">
      <c r="B19" s="117" t="s">
        <v>92</v>
      </c>
      <c r="C19" s="116"/>
      <c r="D19" s="166" t="s">
        <v>109</v>
      </c>
      <c r="E19" s="108"/>
    </row>
    <row r="20" spans="2:5" ht="32.25" customHeight="1" x14ac:dyDescent="0.25">
      <c r="B20" s="117" t="s">
        <v>93</v>
      </c>
      <c r="C20" s="115"/>
      <c r="D20" s="167" t="s">
        <v>110</v>
      </c>
      <c r="E20" s="108"/>
    </row>
    <row r="21" spans="2:5" ht="28.95" customHeight="1" x14ac:dyDescent="0.25">
      <c r="B21" s="249" t="s">
        <v>88</v>
      </c>
      <c r="C21" s="250"/>
      <c r="D21" s="250"/>
      <c r="E21" s="108"/>
    </row>
    <row r="22" spans="2:5" ht="36" customHeight="1" x14ac:dyDescent="0.25">
      <c r="B22" s="249" t="s">
        <v>107</v>
      </c>
      <c r="C22" s="249"/>
      <c r="D22" s="249"/>
      <c r="E22" s="108"/>
    </row>
    <row r="23" spans="2:5" ht="75.75" customHeight="1" x14ac:dyDescent="0.25">
      <c r="B23" s="249" t="s">
        <v>106</v>
      </c>
      <c r="C23" s="249"/>
      <c r="D23" s="249"/>
      <c r="E23" s="108"/>
    </row>
    <row r="24" spans="2:5" ht="50.25" customHeight="1" x14ac:dyDescent="0.25">
      <c r="B24" s="249" t="s">
        <v>124</v>
      </c>
      <c r="C24" s="249"/>
      <c r="D24" s="249"/>
      <c r="E24" s="108"/>
    </row>
    <row r="25" spans="2:5" ht="6" customHeight="1" x14ac:dyDescent="0.25">
      <c r="B25" s="127"/>
      <c r="C25" s="127"/>
      <c r="D25" s="127"/>
      <c r="E25" s="108"/>
    </row>
    <row r="26" spans="2:5" ht="64.2" customHeight="1" x14ac:dyDescent="0.25">
      <c r="B26" s="251" t="s">
        <v>94</v>
      </c>
      <c r="C26" s="251"/>
      <c r="D26" s="251"/>
      <c r="E26" s="108"/>
    </row>
    <row r="27" spans="2:5" ht="12.75" customHeight="1" x14ac:dyDescent="0.25">
      <c r="B27" s="111"/>
      <c r="C27" s="111"/>
      <c r="D27" s="111"/>
      <c r="E27" s="108"/>
    </row>
    <row r="28" spans="2:5" ht="52.5" customHeight="1" x14ac:dyDescent="0.25">
      <c r="B28" s="112" t="s">
        <v>83</v>
      </c>
      <c r="C28" s="113"/>
      <c r="D28" s="114" t="s">
        <v>84</v>
      </c>
      <c r="E28" s="108"/>
    </row>
    <row r="29" spans="2:5" ht="12.75" customHeight="1" x14ac:dyDescent="0.25"/>
    <row r="30" spans="2:5" ht="13.8" hidden="1" x14ac:dyDescent="0.25"/>
    <row r="31" spans="2:5" ht="13.8" hidden="1" x14ac:dyDescent="0.25"/>
    <row r="32" spans="2:5" ht="13.8" hidden="1" x14ac:dyDescent="0.25"/>
    <row r="33" ht="13.8" hidden="1" x14ac:dyDescent="0.25"/>
    <row r="34" ht="13.8" hidden="1" x14ac:dyDescent="0.25"/>
  </sheetData>
  <mergeCells count="16">
    <mergeCell ref="B8:D8"/>
    <mergeCell ref="B2:D2"/>
    <mergeCell ref="B3:D3"/>
    <mergeCell ref="B5:D5"/>
    <mergeCell ref="B6:D6"/>
    <mergeCell ref="B7:D7"/>
    <mergeCell ref="B21:D21"/>
    <mergeCell ref="B26:D26"/>
    <mergeCell ref="B22:D22"/>
    <mergeCell ref="B10:D10"/>
    <mergeCell ref="B12:D12"/>
    <mergeCell ref="B13:D13"/>
    <mergeCell ref="B14:D14"/>
    <mergeCell ref="B17:D17"/>
    <mergeCell ref="B23:D23"/>
    <mergeCell ref="B24:D24"/>
  </mergeCells>
  <printOptions horizontalCentered="1" verticalCentered="1"/>
  <pageMargins left="0.3" right="0.3" top="0.3" bottom="0.3" header="0.05" footer="0.05"/>
  <pageSetup scale="8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AE3D6"/>
    <pageSetUpPr fitToPage="1"/>
  </sheetPr>
  <dimension ref="A1:AV35"/>
  <sheetViews>
    <sheetView showGridLines="0" zoomScale="80" zoomScaleNormal="80" workbookViewId="0">
      <selection activeCell="C7" sqref="C7"/>
    </sheetView>
  </sheetViews>
  <sheetFormatPr defaultColWidth="0" defaultRowHeight="13.8" zeroHeight="1" x14ac:dyDescent="0.25"/>
  <cols>
    <col min="1" max="1" width="3.375" style="43" customWidth="1"/>
    <col min="2" max="3" width="28.25" style="43" customWidth="1"/>
    <col min="4" max="4" width="5" style="43" customWidth="1"/>
    <col min="5" max="5" width="2.625" customWidth="1"/>
    <col min="6" max="6" width="14.75" style="43" customWidth="1"/>
    <col min="7" max="7" width="26.25" style="43" customWidth="1"/>
    <col min="8" max="8" width="2.75" style="51" customWidth="1"/>
    <col min="9" max="9" width="14.625" style="52" customWidth="1"/>
    <col min="10" max="10" width="25.25" style="43" customWidth="1"/>
    <col min="11" max="12" width="2.75" style="51" customWidth="1"/>
    <col min="13" max="13" width="16.625" style="43" customWidth="1"/>
    <col min="14" max="14" width="1.75" style="51" customWidth="1"/>
    <col min="15" max="15" width="18.75" style="43" customWidth="1"/>
    <col min="16" max="16" width="1.75" customWidth="1"/>
    <col min="17" max="17" width="19.375" style="43" customWidth="1"/>
    <col min="18" max="18" width="2.875" style="43" customWidth="1"/>
    <col min="19" max="21" width="9.125" style="43" hidden="1" customWidth="1"/>
    <col min="22" max="31" width="0" style="43" hidden="1" customWidth="1"/>
    <col min="32" max="32" width="9.125" style="43" hidden="1" customWidth="1"/>
    <col min="33" max="48" width="0" style="43" hidden="1" customWidth="1"/>
    <col min="49" max="16384" width="8" style="43" hidden="1"/>
  </cols>
  <sheetData>
    <row r="1" spans="2:23" ht="14.4" thickBot="1" x14ac:dyDescent="0.3"/>
    <row r="2" spans="2:23" ht="39.75" customHeight="1" thickBot="1" x14ac:dyDescent="0.3">
      <c r="B2" s="64" t="s">
        <v>31</v>
      </c>
      <c r="C2" s="65"/>
      <c r="F2" s="259" t="s">
        <v>55</v>
      </c>
      <c r="G2" s="260"/>
      <c r="H2" s="260"/>
      <c r="I2" s="260"/>
      <c r="J2" s="260"/>
      <c r="K2" s="260"/>
      <c r="L2" s="260"/>
      <c r="M2" s="260"/>
      <c r="N2" s="260"/>
      <c r="O2" s="260"/>
      <c r="P2" s="260"/>
      <c r="Q2" s="261"/>
    </row>
    <row r="3" spans="2:23" ht="33" customHeight="1" thickBot="1" x14ac:dyDescent="0.3">
      <c r="B3" s="66" t="s">
        <v>97</v>
      </c>
      <c r="C3" s="67"/>
      <c r="F3" s="262" t="s">
        <v>9</v>
      </c>
      <c r="G3" s="263"/>
      <c r="H3" s="89"/>
      <c r="I3" s="266" t="s">
        <v>12</v>
      </c>
      <c r="J3" s="267"/>
      <c r="K3" s="89"/>
      <c r="L3" s="89"/>
      <c r="M3" s="270" t="s">
        <v>53</v>
      </c>
      <c r="N3" s="271"/>
      <c r="O3" s="271"/>
      <c r="P3" s="271"/>
      <c r="Q3" s="272"/>
    </row>
    <row r="4" spans="2:23" ht="27.75" customHeight="1" thickTop="1" thickBot="1" x14ac:dyDescent="0.3">
      <c r="B4" s="258" t="s">
        <v>95</v>
      </c>
      <c r="C4" s="258"/>
      <c r="F4" s="264"/>
      <c r="G4" s="265"/>
      <c r="H4" s="90"/>
      <c r="I4" s="268"/>
      <c r="J4" s="269"/>
      <c r="K4" s="91"/>
      <c r="L4" s="92"/>
      <c r="M4" s="273"/>
      <c r="N4" s="274"/>
      <c r="O4" s="274"/>
      <c r="P4" s="274"/>
      <c r="Q4" s="275"/>
      <c r="R4" s="44"/>
    </row>
    <row r="5" spans="2:23" ht="28.5" customHeight="1" x14ac:dyDescent="0.25">
      <c r="B5" s="276" t="s">
        <v>96</v>
      </c>
      <c r="C5" s="276"/>
      <c r="F5" s="277" t="s">
        <v>123</v>
      </c>
      <c r="G5" s="277" t="s">
        <v>59</v>
      </c>
      <c r="I5" s="277" t="s">
        <v>32</v>
      </c>
      <c r="J5" s="277" t="s">
        <v>59</v>
      </c>
      <c r="K5" s="81"/>
      <c r="L5" s="81"/>
      <c r="M5" s="256" t="s">
        <v>58</v>
      </c>
      <c r="N5" s="82"/>
      <c r="O5" s="70" t="s">
        <v>54</v>
      </c>
      <c r="Q5" s="256" t="s">
        <v>60</v>
      </c>
      <c r="R5" s="45"/>
    </row>
    <row r="6" spans="2:23" ht="27.75" customHeight="1" x14ac:dyDescent="0.25">
      <c r="B6" s="93" t="s">
        <v>56</v>
      </c>
      <c r="C6" s="93" t="s">
        <v>57</v>
      </c>
      <c r="F6" s="277"/>
      <c r="G6" s="277"/>
      <c r="I6" s="277"/>
      <c r="J6" s="277"/>
      <c r="K6" s="79"/>
      <c r="L6" s="79"/>
      <c r="M6" s="257"/>
      <c r="N6" s="83"/>
      <c r="O6" s="94" t="s">
        <v>98</v>
      </c>
      <c r="Q6" s="257"/>
      <c r="R6" s="46"/>
    </row>
    <row r="7" spans="2:23" s="51" customFormat="1" ht="34.5" customHeight="1" x14ac:dyDescent="0.25">
      <c r="B7" s="71"/>
      <c r="C7" s="71"/>
      <c r="D7" s="187">
        <v>1</v>
      </c>
      <c r="E7"/>
      <c r="F7" s="173">
        <f>'(2) Tracker'!X6</f>
        <v>18</v>
      </c>
      <c r="G7" s="87" t="str">
        <f>IF(F7&lt;15,"Poor",IF(AND(F7&gt;14,F7&lt;17),"Good",IF(F7&gt;16,"Excellent","")))</f>
        <v>Excellent</v>
      </c>
      <c r="H7" s="47"/>
      <c r="I7" s="173">
        <f>'(2) Tracker'!AB6</f>
        <v>0</v>
      </c>
      <c r="J7" s="87" t="str">
        <f>IF(I7&lt;6,"Poor",IF(I7=6,"Good",IF(I7&gt;6,"Excellent","")))</f>
        <v>Poor</v>
      </c>
      <c r="K7" s="48"/>
      <c r="L7" s="48"/>
      <c r="M7" s="173">
        <f>'(2) Tracker'!AF6</f>
        <v>0</v>
      </c>
      <c r="N7" s="49"/>
      <c r="O7" s="72" t="str">
        <f>IF('(2) Tracker'!AH6="x","10-24th",IF('(2) Tracker'!AI6="x","25-49th",IF('(2) Tracker'!AJ6="x","50-74th",IF('(2) Tracker'!AK6="x","75-89th",IF('(2) Tracker'!AL6="x","90th+","")))))</f>
        <v/>
      </c>
      <c r="P7"/>
      <c r="Q7" s="87" t="str">
        <f>IF(O7="10-24th","Below",IF(O7="25-49th","Below",IF(O7="50-74th","On",IF(O7="75-89th","Above",IF(O7="90th+","Above","")))))</f>
        <v/>
      </c>
      <c r="R7" s="50"/>
    </row>
    <row r="8" spans="2:23" s="51" customFormat="1" ht="34.5" customHeight="1" x14ac:dyDescent="0.25">
      <c r="B8" s="68"/>
      <c r="C8" s="68"/>
      <c r="D8" s="188">
        <v>2</v>
      </c>
      <c r="E8"/>
      <c r="F8" s="174">
        <f>'(2) Tracker'!X7</f>
        <v>18</v>
      </c>
      <c r="G8" s="88" t="str">
        <f t="shared" ref="G8:G31" si="0">IF(F8&lt;15,"Poor",IF(AND(F8&gt;14,F8&lt;17),"Good",IF(F8&gt;16,"Excellent","")))</f>
        <v>Excellent</v>
      </c>
      <c r="H8" s="47"/>
      <c r="I8" s="174">
        <f>'(2) Tracker'!AB7</f>
        <v>0</v>
      </c>
      <c r="J8" s="88" t="str">
        <f t="shared" ref="J8:J31" si="1">IF(I8&lt;6,"Poor",IF(I8=6,"Good",IF(I8&gt;6,"Excellent","")))</f>
        <v>Poor</v>
      </c>
      <c r="K8" s="48"/>
      <c r="L8" s="48"/>
      <c r="M8" s="174">
        <f>'(2) Tracker'!AF7</f>
        <v>0</v>
      </c>
      <c r="N8" s="48"/>
      <c r="O8" s="8" t="str">
        <f>IF('(2) Tracker'!AH7="x","10-24th",IF('(2) Tracker'!AI7="x","25-49th",IF('(2) Tracker'!AJ7="x","50-74th",IF('(2) Tracker'!AK7="x","75-89th",IF('(2) Tracker'!AL7="x","90th+","")))))</f>
        <v/>
      </c>
      <c r="P8"/>
      <c r="Q8" s="88" t="str">
        <f t="shared" ref="Q8:Q31" si="2">IF(O8="10-24th","Below",IF(O8="25-49th","Below",IF(O8="50-74th","On",IF(O8="75-89th","Above",IF(O8="90th+","Above","")))))</f>
        <v/>
      </c>
      <c r="R8" s="50"/>
    </row>
    <row r="9" spans="2:23" s="51" customFormat="1" ht="34.5" customHeight="1" x14ac:dyDescent="0.25">
      <c r="B9" s="71"/>
      <c r="C9" s="71"/>
      <c r="D9" s="187">
        <v>3</v>
      </c>
      <c r="E9"/>
      <c r="F9" s="173">
        <f>'(2) Tracker'!X8</f>
        <v>18</v>
      </c>
      <c r="G9" s="87" t="str">
        <f t="shared" si="0"/>
        <v>Excellent</v>
      </c>
      <c r="H9" s="47"/>
      <c r="I9" s="173">
        <f>'(2) Tracker'!AB8</f>
        <v>0</v>
      </c>
      <c r="J9" s="87" t="str">
        <f t="shared" si="1"/>
        <v>Poor</v>
      </c>
      <c r="K9" s="48"/>
      <c r="L9" s="48"/>
      <c r="M9" s="173">
        <f>'(2) Tracker'!AF8</f>
        <v>0</v>
      </c>
      <c r="N9" s="48"/>
      <c r="O9" s="72" t="str">
        <f>IF('(2) Tracker'!AH8="x","10-24th",IF('(2) Tracker'!AI8="x","25-49th",IF('(2) Tracker'!AJ8="x","50-74th",IF('(2) Tracker'!AK8="x","75-89th",IF('(2) Tracker'!AL8="x","90th+","")))))</f>
        <v/>
      </c>
      <c r="P9"/>
      <c r="Q9" s="87" t="str">
        <f t="shared" si="2"/>
        <v/>
      </c>
      <c r="R9" s="50"/>
    </row>
    <row r="10" spans="2:23" s="51" customFormat="1" ht="34.5" customHeight="1" x14ac:dyDescent="0.25">
      <c r="B10" s="68"/>
      <c r="C10" s="68"/>
      <c r="D10" s="188">
        <v>4</v>
      </c>
      <c r="E10"/>
      <c r="F10" s="174">
        <f>'(2) Tracker'!X9</f>
        <v>18</v>
      </c>
      <c r="G10" s="88" t="str">
        <f t="shared" si="0"/>
        <v>Excellent</v>
      </c>
      <c r="H10" s="47"/>
      <c r="I10" s="174">
        <f>'(2) Tracker'!AB9</f>
        <v>0</v>
      </c>
      <c r="J10" s="88" t="str">
        <f t="shared" si="1"/>
        <v>Poor</v>
      </c>
      <c r="K10" s="48"/>
      <c r="L10" s="48"/>
      <c r="M10" s="174">
        <f>'(2) Tracker'!AF9</f>
        <v>0</v>
      </c>
      <c r="N10" s="48"/>
      <c r="O10" s="8" t="str">
        <f>IF('(2) Tracker'!AH9="x","10-24th",IF('(2) Tracker'!AI9="x","25-49th",IF('(2) Tracker'!AJ9="x","50-74th",IF('(2) Tracker'!AK9="x","75-89th",IF('(2) Tracker'!AL9="x","90th+","")))))</f>
        <v/>
      </c>
      <c r="P10"/>
      <c r="Q10" s="88" t="str">
        <f t="shared" si="2"/>
        <v/>
      </c>
      <c r="R10" s="50"/>
    </row>
    <row r="11" spans="2:23" s="51" customFormat="1" ht="34.5" customHeight="1" x14ac:dyDescent="0.25">
      <c r="B11" s="71"/>
      <c r="C11" s="71"/>
      <c r="D11" s="187">
        <v>5</v>
      </c>
      <c r="E11"/>
      <c r="F11" s="173">
        <f>'(2) Tracker'!X10</f>
        <v>18</v>
      </c>
      <c r="G11" s="87" t="str">
        <f t="shared" si="0"/>
        <v>Excellent</v>
      </c>
      <c r="H11" s="47"/>
      <c r="I11" s="173">
        <f>'(2) Tracker'!AB10</f>
        <v>0</v>
      </c>
      <c r="J11" s="87" t="str">
        <f t="shared" si="1"/>
        <v>Poor</v>
      </c>
      <c r="K11" s="48"/>
      <c r="L11" s="48"/>
      <c r="M11" s="173">
        <f>'(2) Tracker'!AF10</f>
        <v>0</v>
      </c>
      <c r="N11" s="48"/>
      <c r="O11" s="72" t="str">
        <f>IF('(2) Tracker'!AH10="x","10-24th",IF('(2) Tracker'!AI10="x","25-49th",IF('(2) Tracker'!AJ10="x","50-74th",IF('(2) Tracker'!AK10="x","75-89th",IF('(2) Tracker'!AL10="x","90th+","")))))</f>
        <v/>
      </c>
      <c r="P11"/>
      <c r="Q11" s="87" t="str">
        <f t="shared" si="2"/>
        <v/>
      </c>
      <c r="R11" s="50"/>
    </row>
    <row r="12" spans="2:23" s="51" customFormat="1" ht="34.5" customHeight="1" x14ac:dyDescent="0.25">
      <c r="B12" s="68"/>
      <c r="C12" s="68"/>
      <c r="D12" s="188">
        <v>6</v>
      </c>
      <c r="E12"/>
      <c r="F12" s="174">
        <f>'(2) Tracker'!X11</f>
        <v>18</v>
      </c>
      <c r="G12" s="88" t="str">
        <f t="shared" si="0"/>
        <v>Excellent</v>
      </c>
      <c r="H12" s="47"/>
      <c r="I12" s="174">
        <f>'(2) Tracker'!AB11</f>
        <v>0</v>
      </c>
      <c r="J12" s="88" t="str">
        <f t="shared" si="1"/>
        <v>Poor</v>
      </c>
      <c r="K12" s="48"/>
      <c r="L12" s="48"/>
      <c r="M12" s="174">
        <f>'(2) Tracker'!AF11</f>
        <v>0</v>
      </c>
      <c r="N12" s="48"/>
      <c r="O12" s="8" t="str">
        <f>IF('(2) Tracker'!AH11="x","10-24th",IF('(2) Tracker'!AI11="x","25-49th",IF('(2) Tracker'!AJ11="x","50-74th",IF('(2) Tracker'!AK11="x","75-89th",IF('(2) Tracker'!AL11="x","90th+","")))))</f>
        <v/>
      </c>
      <c r="P12"/>
      <c r="Q12" s="88" t="str">
        <f t="shared" si="2"/>
        <v/>
      </c>
      <c r="R12" s="50"/>
    </row>
    <row r="13" spans="2:23" s="51" customFormat="1" ht="34.5" customHeight="1" x14ac:dyDescent="0.25">
      <c r="B13" s="71"/>
      <c r="C13" s="71"/>
      <c r="D13" s="187">
        <v>7</v>
      </c>
      <c r="E13"/>
      <c r="F13" s="173">
        <f>'(2) Tracker'!X12</f>
        <v>18</v>
      </c>
      <c r="G13" s="87" t="str">
        <f t="shared" si="0"/>
        <v>Excellent</v>
      </c>
      <c r="H13" s="47"/>
      <c r="I13" s="173">
        <f>'(2) Tracker'!AB12</f>
        <v>0</v>
      </c>
      <c r="J13" s="87" t="str">
        <f t="shared" si="1"/>
        <v>Poor</v>
      </c>
      <c r="K13" s="48"/>
      <c r="L13" s="48"/>
      <c r="M13" s="173">
        <f>'(2) Tracker'!AF12</f>
        <v>0</v>
      </c>
      <c r="N13" s="48"/>
      <c r="O13" s="72" t="str">
        <f>IF('(2) Tracker'!AH12="x","10-24th",IF('(2) Tracker'!AI12="x","25-49th",IF('(2) Tracker'!AJ12="x","50-74th",IF('(2) Tracker'!AK12="x","75-89th",IF('(2) Tracker'!AL12="x","90th+","")))))</f>
        <v/>
      </c>
      <c r="P13"/>
      <c r="Q13" s="87" t="str">
        <f t="shared" si="2"/>
        <v/>
      </c>
      <c r="R13" s="50"/>
    </row>
    <row r="14" spans="2:23" s="51" customFormat="1" ht="34.5" customHeight="1" x14ac:dyDescent="0.25">
      <c r="B14" s="68"/>
      <c r="C14" s="68"/>
      <c r="D14" s="188">
        <v>8</v>
      </c>
      <c r="E14"/>
      <c r="F14" s="174">
        <f>'(2) Tracker'!X13</f>
        <v>18</v>
      </c>
      <c r="G14" s="88" t="str">
        <f t="shared" si="0"/>
        <v>Excellent</v>
      </c>
      <c r="H14" s="47"/>
      <c r="I14" s="174">
        <f>'(2) Tracker'!AB13</f>
        <v>0</v>
      </c>
      <c r="J14" s="88" t="str">
        <f t="shared" si="1"/>
        <v>Poor</v>
      </c>
      <c r="K14" s="48"/>
      <c r="L14" s="48"/>
      <c r="M14" s="174">
        <f>'(2) Tracker'!AF13</f>
        <v>0</v>
      </c>
      <c r="N14" s="48"/>
      <c r="O14" s="8" t="str">
        <f>IF('(2) Tracker'!AH13="x","10-24th",IF('(2) Tracker'!AI13="x","25-49th",IF('(2) Tracker'!AJ13="x","50-74th",IF('(2) Tracker'!AK13="x","75-89th",IF('(2) Tracker'!AL13="x","90th+","")))))</f>
        <v/>
      </c>
      <c r="P14"/>
      <c r="Q14" s="88" t="str">
        <f t="shared" si="2"/>
        <v/>
      </c>
      <c r="R14" s="50"/>
    </row>
    <row r="15" spans="2:23" s="51" customFormat="1" ht="34.5" customHeight="1" x14ac:dyDescent="0.25">
      <c r="B15" s="71"/>
      <c r="C15" s="71"/>
      <c r="D15" s="187">
        <v>9</v>
      </c>
      <c r="E15"/>
      <c r="F15" s="173">
        <f>'(2) Tracker'!X14</f>
        <v>18</v>
      </c>
      <c r="G15" s="87" t="str">
        <f t="shared" si="0"/>
        <v>Excellent</v>
      </c>
      <c r="H15" s="47"/>
      <c r="I15" s="173">
        <f>'(2) Tracker'!AB14</f>
        <v>0</v>
      </c>
      <c r="J15" s="87" t="str">
        <f t="shared" si="1"/>
        <v>Poor</v>
      </c>
      <c r="K15" s="48"/>
      <c r="L15" s="48"/>
      <c r="M15" s="173">
        <f>'(2) Tracker'!AF14</f>
        <v>0</v>
      </c>
      <c r="N15" s="48"/>
      <c r="O15" s="72" t="str">
        <f>IF('(2) Tracker'!AH14="x","10-24th",IF('(2) Tracker'!AI14="x","25-49th",IF('(2) Tracker'!AJ14="x","50-74th",IF('(2) Tracker'!AK14="x","75-89th",IF('(2) Tracker'!AL14="x","90th+","")))))</f>
        <v/>
      </c>
      <c r="P15"/>
      <c r="Q15" s="87" t="str">
        <f t="shared" si="2"/>
        <v/>
      </c>
      <c r="R15" s="50"/>
      <c r="V15" s="7"/>
      <c r="W15" s="7"/>
    </row>
    <row r="16" spans="2:23" s="51" customFormat="1" ht="34.5" customHeight="1" x14ac:dyDescent="0.25">
      <c r="B16" s="68"/>
      <c r="C16" s="68"/>
      <c r="D16" s="188">
        <v>10</v>
      </c>
      <c r="E16"/>
      <c r="F16" s="174">
        <f>'(2) Tracker'!X15</f>
        <v>18</v>
      </c>
      <c r="G16" s="88" t="str">
        <f t="shared" si="0"/>
        <v>Excellent</v>
      </c>
      <c r="H16" s="47"/>
      <c r="I16" s="174">
        <f>'(2) Tracker'!AB15</f>
        <v>0</v>
      </c>
      <c r="J16" s="88" t="str">
        <f t="shared" si="1"/>
        <v>Poor</v>
      </c>
      <c r="K16" s="48"/>
      <c r="L16" s="48"/>
      <c r="M16" s="174">
        <f>'(2) Tracker'!AF15</f>
        <v>0</v>
      </c>
      <c r="N16" s="48"/>
      <c r="O16" s="8" t="str">
        <f>IF('(2) Tracker'!AH15="x","10-24th",IF('(2) Tracker'!AI15="x","25-49th",IF('(2) Tracker'!AJ15="x","50-74th",IF('(2) Tracker'!AK15="x","75-89th",IF('(2) Tracker'!AL15="x","90th+","")))))</f>
        <v/>
      </c>
      <c r="P16"/>
      <c r="Q16" s="88" t="str">
        <f t="shared" si="2"/>
        <v/>
      </c>
      <c r="R16" s="50"/>
      <c r="V16" s="7"/>
      <c r="W16" s="7"/>
    </row>
    <row r="17" spans="2:23" s="51" customFormat="1" ht="34.5" customHeight="1" x14ac:dyDescent="0.25">
      <c r="B17" s="71"/>
      <c r="C17" s="71"/>
      <c r="D17" s="187">
        <v>11</v>
      </c>
      <c r="E17"/>
      <c r="F17" s="173">
        <f>'(2) Tracker'!X16</f>
        <v>18</v>
      </c>
      <c r="G17" s="87" t="str">
        <f t="shared" si="0"/>
        <v>Excellent</v>
      </c>
      <c r="H17" s="47"/>
      <c r="I17" s="173">
        <f>'(2) Tracker'!AB16</f>
        <v>0</v>
      </c>
      <c r="J17" s="87" t="str">
        <f t="shared" si="1"/>
        <v>Poor</v>
      </c>
      <c r="K17" s="48"/>
      <c r="L17" s="48"/>
      <c r="M17" s="173">
        <f>'(2) Tracker'!AF16</f>
        <v>0</v>
      </c>
      <c r="N17" s="48"/>
      <c r="O17" s="72" t="str">
        <f>IF('(2) Tracker'!AH16="x","10-24th",IF('(2) Tracker'!AI16="x","25-49th",IF('(2) Tracker'!AJ16="x","50-74th",IF('(2) Tracker'!AK16="x","75-89th",IF('(2) Tracker'!AL16="x","90th+","")))))</f>
        <v/>
      </c>
      <c r="P17"/>
      <c r="Q17" s="87" t="str">
        <f t="shared" si="2"/>
        <v/>
      </c>
      <c r="R17" s="50"/>
      <c r="V17" s="7"/>
      <c r="W17" s="7"/>
    </row>
    <row r="18" spans="2:23" s="51" customFormat="1" ht="34.5" customHeight="1" x14ac:dyDescent="0.25">
      <c r="B18" s="68"/>
      <c r="C18" s="68"/>
      <c r="D18" s="188">
        <v>12</v>
      </c>
      <c r="E18"/>
      <c r="F18" s="174">
        <f>'(2) Tracker'!X17</f>
        <v>18</v>
      </c>
      <c r="G18" s="88" t="str">
        <f t="shared" si="0"/>
        <v>Excellent</v>
      </c>
      <c r="H18" s="47"/>
      <c r="I18" s="174">
        <f>'(2) Tracker'!AB17</f>
        <v>0</v>
      </c>
      <c r="J18" s="88" t="str">
        <f t="shared" si="1"/>
        <v>Poor</v>
      </c>
      <c r="K18" s="48"/>
      <c r="L18" s="48"/>
      <c r="M18" s="174">
        <f>'(2) Tracker'!AF17</f>
        <v>0</v>
      </c>
      <c r="N18" s="48"/>
      <c r="O18" s="8" t="str">
        <f>IF('(2) Tracker'!AH17="x","10-24th",IF('(2) Tracker'!AI17="x","25-49th",IF('(2) Tracker'!AJ17="x","50-74th",IF('(2) Tracker'!AK17="x","75-89th",IF('(2) Tracker'!AL17="x","90th+","")))))</f>
        <v/>
      </c>
      <c r="P18"/>
      <c r="Q18" s="88" t="str">
        <f t="shared" si="2"/>
        <v/>
      </c>
      <c r="R18" s="50"/>
      <c r="V18" s="7"/>
      <c r="W18" s="7"/>
    </row>
    <row r="19" spans="2:23" s="51" customFormat="1" ht="34.5" customHeight="1" x14ac:dyDescent="0.25">
      <c r="B19" s="71"/>
      <c r="C19" s="71"/>
      <c r="D19" s="187">
        <v>13</v>
      </c>
      <c r="E19"/>
      <c r="F19" s="173">
        <f>'(2) Tracker'!X18</f>
        <v>18</v>
      </c>
      <c r="G19" s="87" t="str">
        <f t="shared" si="0"/>
        <v>Excellent</v>
      </c>
      <c r="H19" s="47"/>
      <c r="I19" s="173">
        <f>'(2) Tracker'!AB18</f>
        <v>0</v>
      </c>
      <c r="J19" s="87" t="str">
        <f t="shared" si="1"/>
        <v>Poor</v>
      </c>
      <c r="K19" s="48"/>
      <c r="L19" s="48"/>
      <c r="M19" s="173">
        <f>'(2) Tracker'!AF18</f>
        <v>0</v>
      </c>
      <c r="N19" s="48"/>
      <c r="O19" s="72" t="str">
        <f>IF('(2) Tracker'!AH18="x","10-24th",IF('(2) Tracker'!AI18="x","25-49th",IF('(2) Tracker'!AJ18="x","50-74th",IF('(2) Tracker'!AK18="x","75-89th",IF('(2) Tracker'!AL18="x","90th+","")))))</f>
        <v/>
      </c>
      <c r="P19"/>
      <c r="Q19" s="87" t="str">
        <f t="shared" si="2"/>
        <v/>
      </c>
      <c r="R19" s="50"/>
      <c r="V19" s="7"/>
      <c r="W19" s="7"/>
    </row>
    <row r="20" spans="2:23" s="51" customFormat="1" ht="34.5" customHeight="1" x14ac:dyDescent="0.25">
      <c r="B20" s="68"/>
      <c r="C20" s="68"/>
      <c r="D20" s="188">
        <v>14</v>
      </c>
      <c r="E20"/>
      <c r="F20" s="174">
        <f>'(2) Tracker'!X19</f>
        <v>18</v>
      </c>
      <c r="G20" s="88" t="str">
        <f t="shared" si="0"/>
        <v>Excellent</v>
      </c>
      <c r="H20" s="47"/>
      <c r="I20" s="174">
        <f>'(2) Tracker'!AB19</f>
        <v>0</v>
      </c>
      <c r="J20" s="88" t="str">
        <f t="shared" si="1"/>
        <v>Poor</v>
      </c>
      <c r="K20" s="48"/>
      <c r="L20" s="48"/>
      <c r="M20" s="174">
        <f>'(2) Tracker'!AF19</f>
        <v>0</v>
      </c>
      <c r="N20" s="48"/>
      <c r="O20" s="8" t="str">
        <f>IF('(2) Tracker'!AH19="x","10-24th",IF('(2) Tracker'!AI19="x","25-49th",IF('(2) Tracker'!AJ19="x","50-74th",IF('(2) Tracker'!AK19="x","75-89th",IF('(2) Tracker'!AL19="x","90th+","")))))</f>
        <v/>
      </c>
      <c r="P20"/>
      <c r="Q20" s="88" t="str">
        <f t="shared" si="2"/>
        <v/>
      </c>
      <c r="R20" s="50"/>
      <c r="V20" s="7"/>
      <c r="W20" s="7"/>
    </row>
    <row r="21" spans="2:23" s="51" customFormat="1" ht="34.5" customHeight="1" x14ac:dyDescent="0.25">
      <c r="B21" s="71"/>
      <c r="C21" s="71"/>
      <c r="D21" s="187">
        <v>15</v>
      </c>
      <c r="E21"/>
      <c r="F21" s="173">
        <f>'(2) Tracker'!X20</f>
        <v>18</v>
      </c>
      <c r="G21" s="87" t="str">
        <f t="shared" si="0"/>
        <v>Excellent</v>
      </c>
      <c r="H21" s="47"/>
      <c r="I21" s="173">
        <f>'(2) Tracker'!AB20</f>
        <v>0</v>
      </c>
      <c r="J21" s="87" t="str">
        <f t="shared" si="1"/>
        <v>Poor</v>
      </c>
      <c r="K21" s="48"/>
      <c r="L21" s="48"/>
      <c r="M21" s="173">
        <f>'(2) Tracker'!AF20</f>
        <v>0</v>
      </c>
      <c r="N21" s="48"/>
      <c r="O21" s="72" t="str">
        <f>IF('(2) Tracker'!AH20="x","10-24th",IF('(2) Tracker'!AI20="x","25-49th",IF('(2) Tracker'!AJ20="x","50-74th",IF('(2) Tracker'!AK20="x","75-89th",IF('(2) Tracker'!AL20="x","90th+","")))))</f>
        <v/>
      </c>
      <c r="P21"/>
      <c r="Q21" s="87" t="str">
        <f t="shared" si="2"/>
        <v/>
      </c>
      <c r="R21" s="50"/>
      <c r="V21" s="7"/>
      <c r="W21" s="7"/>
    </row>
    <row r="22" spans="2:23" s="51" customFormat="1" ht="34.5" customHeight="1" x14ac:dyDescent="0.25">
      <c r="B22" s="68"/>
      <c r="C22" s="68"/>
      <c r="D22" s="188">
        <v>16</v>
      </c>
      <c r="E22"/>
      <c r="F22" s="174">
        <f>'(2) Tracker'!X21</f>
        <v>18</v>
      </c>
      <c r="G22" s="88" t="str">
        <f t="shared" si="0"/>
        <v>Excellent</v>
      </c>
      <c r="H22" s="47"/>
      <c r="I22" s="174">
        <f>'(2) Tracker'!AB21</f>
        <v>0</v>
      </c>
      <c r="J22" s="88" t="str">
        <f t="shared" si="1"/>
        <v>Poor</v>
      </c>
      <c r="K22" s="48"/>
      <c r="L22" s="48"/>
      <c r="M22" s="174">
        <f>'(2) Tracker'!AF21</f>
        <v>0</v>
      </c>
      <c r="N22" s="48"/>
      <c r="O22" s="8" t="str">
        <f>IF('(2) Tracker'!AH21="x","10-24th",IF('(2) Tracker'!AI21="x","25-49th",IF('(2) Tracker'!AJ21="x","50-74th",IF('(2) Tracker'!AK21="x","75-89th",IF('(2) Tracker'!AL21="x","90th+","")))))</f>
        <v/>
      </c>
      <c r="P22"/>
      <c r="Q22" s="88" t="str">
        <f t="shared" si="2"/>
        <v/>
      </c>
      <c r="R22" s="50"/>
      <c r="V22" s="7"/>
      <c r="W22" s="7"/>
    </row>
    <row r="23" spans="2:23" s="51" customFormat="1" ht="34.5" customHeight="1" x14ac:dyDescent="0.25">
      <c r="B23" s="71"/>
      <c r="C23" s="71"/>
      <c r="D23" s="187">
        <v>17</v>
      </c>
      <c r="E23"/>
      <c r="F23" s="173">
        <f>'(2) Tracker'!X22</f>
        <v>18</v>
      </c>
      <c r="G23" s="87" t="str">
        <f t="shared" si="0"/>
        <v>Excellent</v>
      </c>
      <c r="H23" s="47"/>
      <c r="I23" s="173">
        <f>'(2) Tracker'!AB22</f>
        <v>0</v>
      </c>
      <c r="J23" s="87" t="str">
        <f t="shared" si="1"/>
        <v>Poor</v>
      </c>
      <c r="K23" s="48"/>
      <c r="L23" s="48"/>
      <c r="M23" s="173">
        <f>'(2) Tracker'!AF22</f>
        <v>0</v>
      </c>
      <c r="N23" s="48"/>
      <c r="O23" s="72" t="str">
        <f>IF('(2) Tracker'!AH22="x","10-24th",IF('(2) Tracker'!AI22="x","25-49th",IF('(2) Tracker'!AJ22="x","50-74th",IF('(2) Tracker'!AK22="x","75-89th",IF('(2) Tracker'!AL22="x","90th+","")))))</f>
        <v/>
      </c>
      <c r="P23"/>
      <c r="Q23" s="87" t="str">
        <f t="shared" si="2"/>
        <v/>
      </c>
      <c r="R23" s="50"/>
      <c r="V23" s="7"/>
      <c r="W23" s="7"/>
    </row>
    <row r="24" spans="2:23" s="51" customFormat="1" ht="34.5" customHeight="1" x14ac:dyDescent="0.25">
      <c r="B24" s="68"/>
      <c r="C24" s="68"/>
      <c r="D24" s="188">
        <v>18</v>
      </c>
      <c r="E24"/>
      <c r="F24" s="174">
        <f>'(2) Tracker'!X23</f>
        <v>18</v>
      </c>
      <c r="G24" s="88" t="str">
        <f t="shared" si="0"/>
        <v>Excellent</v>
      </c>
      <c r="H24" s="47"/>
      <c r="I24" s="174">
        <f>'(2) Tracker'!AB23</f>
        <v>0</v>
      </c>
      <c r="J24" s="88" t="str">
        <f t="shared" si="1"/>
        <v>Poor</v>
      </c>
      <c r="K24" s="48"/>
      <c r="L24" s="48"/>
      <c r="M24" s="174">
        <f>'(2) Tracker'!AF23</f>
        <v>0</v>
      </c>
      <c r="N24" s="48"/>
      <c r="O24" s="8" t="str">
        <f>IF('(2) Tracker'!AH23="x","10-24th",IF('(2) Tracker'!AI23="x","25-49th",IF('(2) Tracker'!AJ23="x","50-74th",IF('(2) Tracker'!AK23="x","75-89th",IF('(2) Tracker'!AL23="x","90th+","")))))</f>
        <v/>
      </c>
      <c r="P24"/>
      <c r="Q24" s="88" t="str">
        <f t="shared" si="2"/>
        <v/>
      </c>
      <c r="R24" s="50"/>
      <c r="V24" s="7"/>
      <c r="W24" s="7"/>
    </row>
    <row r="25" spans="2:23" s="51" customFormat="1" ht="34.5" customHeight="1" x14ac:dyDescent="0.25">
      <c r="B25" s="71"/>
      <c r="C25" s="71"/>
      <c r="D25" s="187">
        <v>19</v>
      </c>
      <c r="E25"/>
      <c r="F25" s="173">
        <f>'(2) Tracker'!X24</f>
        <v>18</v>
      </c>
      <c r="G25" s="87" t="str">
        <f t="shared" si="0"/>
        <v>Excellent</v>
      </c>
      <c r="H25" s="47"/>
      <c r="I25" s="173">
        <f>'(2) Tracker'!AB24</f>
        <v>0</v>
      </c>
      <c r="J25" s="87" t="str">
        <f t="shared" si="1"/>
        <v>Poor</v>
      </c>
      <c r="K25" s="48"/>
      <c r="L25" s="48"/>
      <c r="M25" s="173">
        <f>'(2) Tracker'!AF24</f>
        <v>0</v>
      </c>
      <c r="N25" s="48"/>
      <c r="O25" s="72" t="str">
        <f>IF('(2) Tracker'!AH24="x","10-24th",IF('(2) Tracker'!AI24="x","25-49th",IF('(2) Tracker'!AJ24="x","50-74th",IF('(2) Tracker'!AK24="x","75-89th",IF('(2) Tracker'!AL24="x","90th+","")))))</f>
        <v/>
      </c>
      <c r="P25"/>
      <c r="Q25" s="87" t="str">
        <f t="shared" si="2"/>
        <v/>
      </c>
      <c r="R25" s="50"/>
      <c r="V25" s="7"/>
      <c r="W25" s="7"/>
    </row>
    <row r="26" spans="2:23" s="51" customFormat="1" ht="34.5" customHeight="1" x14ac:dyDescent="0.25">
      <c r="B26" s="68"/>
      <c r="C26" s="68"/>
      <c r="D26" s="188">
        <v>20</v>
      </c>
      <c r="E26"/>
      <c r="F26" s="174">
        <f>'(2) Tracker'!X25</f>
        <v>18</v>
      </c>
      <c r="G26" s="88" t="str">
        <f t="shared" si="0"/>
        <v>Excellent</v>
      </c>
      <c r="H26" s="47"/>
      <c r="I26" s="174">
        <f>'(2) Tracker'!AB25</f>
        <v>0</v>
      </c>
      <c r="J26" s="88" t="str">
        <f t="shared" si="1"/>
        <v>Poor</v>
      </c>
      <c r="K26" s="48"/>
      <c r="L26" s="48"/>
      <c r="M26" s="174">
        <f>'(2) Tracker'!AF25</f>
        <v>0</v>
      </c>
      <c r="N26" s="48"/>
      <c r="O26" s="8" t="str">
        <f>IF('(2) Tracker'!AH25="x","10-24th",IF('(2) Tracker'!AI25="x","25-49th",IF('(2) Tracker'!AJ25="x","50-74th",IF('(2) Tracker'!AK25="x","75-89th",IF('(2) Tracker'!AL25="x","90th+","")))))</f>
        <v/>
      </c>
      <c r="P26"/>
      <c r="Q26" s="88" t="str">
        <f t="shared" si="2"/>
        <v/>
      </c>
      <c r="R26" s="50"/>
      <c r="V26" s="7"/>
      <c r="W26" s="7"/>
    </row>
    <row r="27" spans="2:23" s="51" customFormat="1" ht="34.5" customHeight="1" x14ac:dyDescent="0.25">
      <c r="B27" s="71"/>
      <c r="C27" s="71"/>
      <c r="D27" s="187">
        <v>21</v>
      </c>
      <c r="E27"/>
      <c r="F27" s="173">
        <f>'(2) Tracker'!X26</f>
        <v>18</v>
      </c>
      <c r="G27" s="87" t="str">
        <f t="shared" si="0"/>
        <v>Excellent</v>
      </c>
      <c r="H27" s="47"/>
      <c r="I27" s="173">
        <f>'(2) Tracker'!AB26</f>
        <v>0</v>
      </c>
      <c r="J27" s="87" t="str">
        <f t="shared" si="1"/>
        <v>Poor</v>
      </c>
      <c r="K27" s="48"/>
      <c r="L27" s="48"/>
      <c r="M27" s="173">
        <f>'(2) Tracker'!AF26</f>
        <v>0</v>
      </c>
      <c r="N27" s="48"/>
      <c r="O27" s="72" t="str">
        <f>IF('(2) Tracker'!AH26="x","10-24th",IF('(2) Tracker'!AI26="x","25-49th",IF('(2) Tracker'!AJ26="x","50-74th",IF('(2) Tracker'!AK26="x","75-89th",IF('(2) Tracker'!AL26="x","90th+","")))))</f>
        <v/>
      </c>
      <c r="P27"/>
      <c r="Q27" s="87" t="str">
        <f t="shared" si="2"/>
        <v/>
      </c>
      <c r="R27" s="50"/>
      <c r="V27" s="7"/>
      <c r="W27" s="7"/>
    </row>
    <row r="28" spans="2:23" s="51" customFormat="1" ht="34.5" customHeight="1" x14ac:dyDescent="0.25">
      <c r="B28" s="68"/>
      <c r="C28" s="68"/>
      <c r="D28" s="188">
        <v>22</v>
      </c>
      <c r="E28"/>
      <c r="F28" s="174">
        <f>'(2) Tracker'!X27</f>
        <v>18</v>
      </c>
      <c r="G28" s="88" t="str">
        <f t="shared" si="0"/>
        <v>Excellent</v>
      </c>
      <c r="H28" s="47"/>
      <c r="I28" s="174">
        <f>'(2) Tracker'!AB27</f>
        <v>0</v>
      </c>
      <c r="J28" s="88" t="str">
        <f t="shared" si="1"/>
        <v>Poor</v>
      </c>
      <c r="K28" s="48"/>
      <c r="L28" s="48"/>
      <c r="M28" s="174">
        <f>'(2) Tracker'!AF27</f>
        <v>0</v>
      </c>
      <c r="N28" s="48"/>
      <c r="O28" s="8" t="str">
        <f>IF('(2) Tracker'!AH27="x","10-24th",IF('(2) Tracker'!AI27="x","25-49th",IF('(2) Tracker'!AJ27="x","50-74th",IF('(2) Tracker'!AK27="x","75-89th",IF('(2) Tracker'!AL27="x","90th+","")))))</f>
        <v/>
      </c>
      <c r="P28"/>
      <c r="Q28" s="88" t="str">
        <f t="shared" si="2"/>
        <v/>
      </c>
      <c r="R28" s="50"/>
      <c r="V28" s="7"/>
      <c r="W28" s="7"/>
    </row>
    <row r="29" spans="2:23" s="51" customFormat="1" ht="34.5" customHeight="1" x14ac:dyDescent="0.25">
      <c r="B29" s="71"/>
      <c r="C29" s="71"/>
      <c r="D29" s="187">
        <v>23</v>
      </c>
      <c r="E29"/>
      <c r="F29" s="173">
        <f>'(2) Tracker'!X28</f>
        <v>18</v>
      </c>
      <c r="G29" s="87" t="str">
        <f t="shared" si="0"/>
        <v>Excellent</v>
      </c>
      <c r="H29" s="47"/>
      <c r="I29" s="173">
        <f>'(2) Tracker'!AB28</f>
        <v>0</v>
      </c>
      <c r="J29" s="87" t="str">
        <f t="shared" si="1"/>
        <v>Poor</v>
      </c>
      <c r="K29" s="48"/>
      <c r="L29" s="48"/>
      <c r="M29" s="173">
        <f>'(2) Tracker'!AF28</f>
        <v>0</v>
      </c>
      <c r="N29" s="48"/>
      <c r="O29" s="72" t="str">
        <f>IF('(2) Tracker'!AH28="x","10-24th",IF('(2) Tracker'!AI28="x","25-49th",IF('(2) Tracker'!AJ28="x","50-74th",IF('(2) Tracker'!AK28="x","75-89th",IF('(2) Tracker'!AL28="x","90th+","")))))</f>
        <v/>
      </c>
      <c r="P29"/>
      <c r="Q29" s="87" t="str">
        <f t="shared" si="2"/>
        <v/>
      </c>
      <c r="R29" s="50"/>
      <c r="V29" s="7"/>
      <c r="W29" s="7"/>
    </row>
    <row r="30" spans="2:23" s="51" customFormat="1" ht="34.5" customHeight="1" x14ac:dyDescent="0.25">
      <c r="B30" s="68"/>
      <c r="C30" s="68"/>
      <c r="D30" s="188">
        <v>24</v>
      </c>
      <c r="E30"/>
      <c r="F30" s="174">
        <f>'(2) Tracker'!X29</f>
        <v>18</v>
      </c>
      <c r="G30" s="88" t="str">
        <f t="shared" si="0"/>
        <v>Excellent</v>
      </c>
      <c r="H30" s="47"/>
      <c r="I30" s="174">
        <f>'(2) Tracker'!AB29</f>
        <v>0</v>
      </c>
      <c r="J30" s="88" t="str">
        <f t="shared" si="1"/>
        <v>Poor</v>
      </c>
      <c r="K30" s="48"/>
      <c r="L30" s="48"/>
      <c r="M30" s="174">
        <f>'(2) Tracker'!AF29</f>
        <v>0</v>
      </c>
      <c r="N30" s="48"/>
      <c r="O30" s="8" t="str">
        <f>IF('(2) Tracker'!AH29="x","10-24th",IF('(2) Tracker'!AI29="x","25-49th",IF('(2) Tracker'!AJ29="x","50-74th",IF('(2) Tracker'!AK29="x","75-89th",IF('(2) Tracker'!AL29="x","90th+","")))))</f>
        <v/>
      </c>
      <c r="P30"/>
      <c r="Q30" s="88" t="str">
        <f t="shared" si="2"/>
        <v/>
      </c>
      <c r="R30" s="50"/>
      <c r="V30" s="7"/>
      <c r="W30" s="7"/>
    </row>
    <row r="31" spans="2:23" s="51" customFormat="1" ht="34.5" customHeight="1" x14ac:dyDescent="0.25">
      <c r="B31" s="71"/>
      <c r="C31" s="71"/>
      <c r="D31" s="187">
        <v>25</v>
      </c>
      <c r="E31"/>
      <c r="F31" s="173">
        <f>'(2) Tracker'!X30</f>
        <v>18</v>
      </c>
      <c r="G31" s="87" t="str">
        <f t="shared" si="0"/>
        <v>Excellent</v>
      </c>
      <c r="H31" s="47"/>
      <c r="I31" s="173">
        <f>'(2) Tracker'!AB30</f>
        <v>0</v>
      </c>
      <c r="J31" s="87" t="str">
        <f t="shared" si="1"/>
        <v>Poor</v>
      </c>
      <c r="K31" s="48"/>
      <c r="L31" s="48"/>
      <c r="M31" s="173">
        <f>'(2) Tracker'!AF30</f>
        <v>0</v>
      </c>
      <c r="N31" s="48"/>
      <c r="O31" s="72" t="str">
        <f>IF('(2) Tracker'!AH30="x","10-24th",IF('(2) Tracker'!AI30="x","25-49th",IF('(2) Tracker'!AJ30="x","50-74th",IF('(2) Tracker'!AK30="x","75-89th",IF('(2) Tracker'!AL30="x","90th+","")))))</f>
        <v/>
      </c>
      <c r="P31"/>
      <c r="Q31" s="87" t="str">
        <f t="shared" si="2"/>
        <v/>
      </c>
      <c r="R31" s="50"/>
      <c r="V31" s="7"/>
      <c r="W31" s="7"/>
    </row>
    <row r="32" spans="2:23" s="1" customFormat="1" x14ac:dyDescent="0.25">
      <c r="D32" s="52"/>
      <c r="E32"/>
      <c r="F32" s="52"/>
      <c r="G32" s="52"/>
      <c r="H32" s="50"/>
      <c r="I32" s="52"/>
      <c r="J32" s="52"/>
      <c r="K32" s="50"/>
      <c r="L32" s="50"/>
      <c r="N32" s="50"/>
      <c r="O32" s="52"/>
      <c r="P32"/>
      <c r="Q32" s="52"/>
      <c r="R32" s="52"/>
      <c r="S32" s="52"/>
      <c r="T32" s="52"/>
      <c r="U32" s="52"/>
    </row>
    <row r="33" spans="4:21" s="1" customFormat="1" hidden="1" x14ac:dyDescent="0.25">
      <c r="D33" s="52"/>
      <c r="E33"/>
      <c r="F33" s="52"/>
      <c r="G33" s="52"/>
      <c r="H33" s="50"/>
      <c r="I33" s="52"/>
      <c r="J33" s="52"/>
      <c r="K33" s="50"/>
      <c r="L33" s="50"/>
      <c r="N33" s="50"/>
      <c r="O33" s="52"/>
      <c r="P33"/>
      <c r="Q33" s="52"/>
      <c r="R33" s="52"/>
      <c r="S33" s="52"/>
      <c r="T33" s="52"/>
      <c r="U33" s="52"/>
    </row>
    <row r="34" spans="4:21" s="1" customFormat="1" hidden="1" x14ac:dyDescent="0.25">
      <c r="D34" s="52"/>
      <c r="E34"/>
      <c r="F34" s="52"/>
      <c r="G34" s="52"/>
      <c r="H34" s="50"/>
      <c r="I34" s="52"/>
      <c r="J34" s="52"/>
      <c r="K34" s="50"/>
      <c r="L34" s="50"/>
      <c r="M34" s="52"/>
      <c r="N34" s="50"/>
      <c r="O34" s="52"/>
      <c r="P34"/>
      <c r="Q34" s="52"/>
      <c r="R34" s="52"/>
      <c r="S34" s="52"/>
      <c r="T34" s="52"/>
      <c r="U34" s="52"/>
    </row>
    <row r="35" spans="4:21" s="1" customFormat="1" hidden="1" x14ac:dyDescent="0.25">
      <c r="D35" s="52"/>
      <c r="E35"/>
      <c r="F35" s="52"/>
      <c r="G35" s="52"/>
      <c r="H35" s="50"/>
      <c r="I35" s="52"/>
      <c r="J35" s="52"/>
      <c r="K35" s="50"/>
      <c r="L35" s="50"/>
      <c r="M35" s="52"/>
      <c r="N35" s="50"/>
      <c r="O35" s="52"/>
      <c r="P35"/>
      <c r="Q35" s="52"/>
      <c r="R35" s="52"/>
      <c r="S35" s="43"/>
      <c r="T35" s="43"/>
      <c r="U35" s="43"/>
    </row>
  </sheetData>
  <mergeCells count="12">
    <mergeCell ref="M5:M6"/>
    <mergeCell ref="Q5:Q6"/>
    <mergeCell ref="B4:C4"/>
    <mergeCell ref="F2:Q2"/>
    <mergeCell ref="F3:G4"/>
    <mergeCell ref="I3:J4"/>
    <mergeCell ref="M3:Q4"/>
    <mergeCell ref="B5:C5"/>
    <mergeCell ref="F5:F6"/>
    <mergeCell ref="G5:G6"/>
    <mergeCell ref="I5:I6"/>
    <mergeCell ref="J5:J6"/>
  </mergeCells>
  <conditionalFormatting sqref="S35:U1048576">
    <cfRule type="cellIs" dxfId="79" priority="12" operator="equal">
      <formula>4</formula>
    </cfRule>
    <cfRule type="cellIs" dxfId="78" priority="13" operator="equal">
      <formula>1</formula>
    </cfRule>
  </conditionalFormatting>
  <conditionalFormatting sqref="F7:F31">
    <cfRule type="containsBlanks" priority="11" stopIfTrue="1">
      <formula>LEN(TRIM(F7))=0</formula>
    </cfRule>
  </conditionalFormatting>
  <conditionalFormatting sqref="G7:G31 J7:J31">
    <cfRule type="containsText" dxfId="77" priority="4" operator="containsText" text="Excellent">
      <formula>NOT(ISERROR(SEARCH("Excellent",G7)))</formula>
    </cfRule>
    <cfRule type="containsText" dxfId="76" priority="5" operator="containsText" text="Good">
      <formula>NOT(ISERROR(SEARCH("Good",G7)))</formula>
    </cfRule>
    <cfRule type="containsText" dxfId="75" priority="6" operator="containsText" text="Poor">
      <formula>NOT(ISERROR(SEARCH("Poor",G7)))</formula>
    </cfRule>
  </conditionalFormatting>
  <conditionalFormatting sqref="Q7:Q31">
    <cfRule type="containsText" dxfId="74" priority="1" operator="containsText" text="Above">
      <formula>NOT(ISERROR(SEARCH("Above",Q7)))</formula>
    </cfRule>
    <cfRule type="containsText" dxfId="73" priority="2" operator="containsText" text="On">
      <formula>NOT(ISERROR(SEARCH("On",Q7)))</formula>
    </cfRule>
    <cfRule type="containsText" dxfId="72" priority="3" operator="containsText" text="Below">
      <formula>NOT(ISERROR(SEARCH("Below",Q7)))</formula>
    </cfRule>
  </conditionalFormatting>
  <printOptions horizontalCentered="1" verticalCentered="1"/>
  <pageMargins left="0.3" right="0.3" top="0.3" bottom="0.3" header="0.25" footer="0.25"/>
  <pageSetup scale="55"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AE3D6"/>
    <pageSetUpPr fitToPage="1"/>
  </sheetPr>
  <dimension ref="A1:CU43"/>
  <sheetViews>
    <sheetView showGridLines="0" zoomScale="70" zoomScaleNormal="70" workbookViewId="0">
      <pane xSplit="5" ySplit="5" topLeftCell="S6" activePane="bottomRight" state="frozen"/>
      <selection pane="topRight" activeCell="F1" sqref="F1"/>
      <selection pane="bottomLeft" activeCell="A6" sqref="A6"/>
      <selection pane="bottomRight" activeCell="C33" sqref="C33"/>
    </sheetView>
  </sheetViews>
  <sheetFormatPr defaultColWidth="0" defaultRowHeight="13.8" zeroHeight="1" x14ac:dyDescent="0.25"/>
  <cols>
    <col min="1" max="1" width="3.375" style="43" customWidth="1"/>
    <col min="2" max="3" width="30.375" style="43" customWidth="1"/>
    <col min="4" max="4" width="9.125" style="43" customWidth="1"/>
    <col min="5" max="5" width="3.75" style="43" customWidth="1"/>
    <col min="6" max="23" width="9" style="43" customWidth="1"/>
    <col min="24" max="24" width="12.75" style="43" customWidth="1"/>
    <col min="25" max="25" width="2.875" style="51" customWidth="1"/>
    <col min="26" max="26" width="12" style="43" customWidth="1"/>
    <col min="27" max="27" width="7.625" style="51" customWidth="1"/>
    <col min="28" max="28" width="13.25" style="52" customWidth="1"/>
    <col min="29" max="29" width="13.375" style="43" customWidth="1"/>
    <col min="30" max="30" width="13.875" style="43" customWidth="1"/>
    <col min="31" max="31" width="13.25" style="51" customWidth="1"/>
    <col min="32" max="32" width="19.375" style="43" customWidth="1"/>
    <col min="33" max="33" width="2.625" style="51" customWidth="1"/>
    <col min="34" max="38" width="12.375" style="43" customWidth="1"/>
    <col min="39" max="39" width="2.75" style="43" customWidth="1"/>
    <col min="40" max="40" width="19.125" style="43" customWidth="1"/>
    <col min="41" max="41" width="2.875" style="43" customWidth="1"/>
    <col min="42" max="44" width="9.125" style="43" hidden="1" customWidth="1"/>
    <col min="45" max="99" width="0" style="43" hidden="1" customWidth="1"/>
    <col min="100" max="16384" width="8" style="43" hidden="1"/>
  </cols>
  <sheetData>
    <row r="1" spans="2:46" ht="14.4" thickBot="1" x14ac:dyDescent="0.3"/>
    <row r="2" spans="2:46" ht="54.75" customHeight="1" x14ac:dyDescent="0.25">
      <c r="B2" s="64" t="s">
        <v>31</v>
      </c>
      <c r="C2" s="65"/>
      <c r="F2" s="278" t="s">
        <v>9</v>
      </c>
      <c r="G2" s="279"/>
      <c r="H2" s="279"/>
      <c r="I2" s="279"/>
      <c r="J2" s="279"/>
      <c r="K2" s="279"/>
      <c r="L2" s="279"/>
      <c r="M2" s="279"/>
      <c r="N2" s="279"/>
      <c r="O2" s="279"/>
      <c r="P2" s="279"/>
      <c r="Q2" s="279"/>
      <c r="R2" s="279"/>
      <c r="S2" s="279"/>
      <c r="T2" s="279"/>
      <c r="U2" s="279"/>
      <c r="V2" s="279"/>
      <c r="W2" s="279"/>
      <c r="X2" s="280"/>
      <c r="Y2" s="215"/>
      <c r="AB2" s="281" t="s">
        <v>12</v>
      </c>
      <c r="AC2" s="282"/>
      <c r="AD2" s="283"/>
      <c r="AF2" s="284" t="s">
        <v>53</v>
      </c>
      <c r="AG2" s="285"/>
      <c r="AH2" s="285"/>
      <c r="AI2" s="285"/>
      <c r="AJ2" s="285"/>
      <c r="AK2" s="285"/>
      <c r="AL2" s="285"/>
      <c r="AM2" s="285"/>
      <c r="AN2" s="286"/>
    </row>
    <row r="3" spans="2:46" ht="41.25" customHeight="1" thickBot="1" x14ac:dyDescent="0.3">
      <c r="B3" s="66" t="s">
        <v>97</v>
      </c>
      <c r="C3" s="67"/>
      <c r="F3" s="287" t="s">
        <v>111</v>
      </c>
      <c r="G3" s="288"/>
      <c r="H3" s="288"/>
      <c r="I3" s="288"/>
      <c r="J3" s="288"/>
      <c r="K3" s="288"/>
      <c r="L3" s="288"/>
      <c r="M3" s="288"/>
      <c r="N3" s="288"/>
      <c r="O3" s="288"/>
      <c r="P3" s="288"/>
      <c r="Q3" s="288"/>
      <c r="R3" s="288"/>
      <c r="S3" s="288"/>
      <c r="T3" s="288"/>
      <c r="U3" s="288"/>
      <c r="V3" s="288"/>
      <c r="W3" s="288"/>
      <c r="X3" s="289"/>
      <c r="Y3" s="216"/>
      <c r="AB3" s="290" t="s">
        <v>114</v>
      </c>
      <c r="AC3" s="291"/>
      <c r="AD3" s="292"/>
      <c r="AE3" s="80"/>
      <c r="AF3" s="293" t="s">
        <v>113</v>
      </c>
      <c r="AG3" s="294"/>
      <c r="AH3" s="294"/>
      <c r="AI3" s="294"/>
      <c r="AJ3" s="294"/>
      <c r="AK3" s="294"/>
      <c r="AL3" s="294"/>
      <c r="AM3" s="294"/>
      <c r="AN3" s="295"/>
      <c r="AO3" s="44"/>
    </row>
    <row r="4" spans="2:46" ht="32.25" customHeight="1" thickTop="1" x14ac:dyDescent="0.25">
      <c r="B4" s="258" t="str">
        <f>'(1) Summary Sheet'!B4:C4</f>
        <v xml:space="preserve">Date: </v>
      </c>
      <c r="C4" s="258"/>
      <c r="F4" s="242" t="s">
        <v>149</v>
      </c>
      <c r="G4" s="243" t="s">
        <v>143</v>
      </c>
      <c r="H4" s="243" t="s">
        <v>142</v>
      </c>
      <c r="I4" s="243" t="s">
        <v>136</v>
      </c>
      <c r="J4" s="243" t="s">
        <v>147</v>
      </c>
      <c r="K4" s="243" t="s">
        <v>139</v>
      </c>
      <c r="L4" s="243" t="s">
        <v>140</v>
      </c>
      <c r="M4" s="243" t="s">
        <v>135</v>
      </c>
      <c r="N4" s="243" t="s">
        <v>144</v>
      </c>
      <c r="O4" s="243" t="s">
        <v>134</v>
      </c>
      <c r="P4" s="243" t="s">
        <v>145</v>
      </c>
      <c r="Q4" s="243" t="s">
        <v>146</v>
      </c>
      <c r="R4" s="242" t="s">
        <v>148</v>
      </c>
      <c r="S4" s="243" t="s">
        <v>138</v>
      </c>
      <c r="T4" s="243" t="s">
        <v>150</v>
      </c>
      <c r="U4" s="243" t="s">
        <v>141</v>
      </c>
      <c r="V4" s="243" t="s">
        <v>151</v>
      </c>
      <c r="W4" s="244" t="s">
        <v>137</v>
      </c>
      <c r="X4" s="305" t="s">
        <v>123</v>
      </c>
      <c r="Y4" s="217"/>
      <c r="AB4" s="296" t="s">
        <v>194</v>
      </c>
      <c r="AC4" s="297"/>
      <c r="AD4" s="298"/>
      <c r="AE4" s="81"/>
      <c r="AF4" s="299" t="s">
        <v>10</v>
      </c>
      <c r="AG4" s="82"/>
      <c r="AH4" s="300" t="s">
        <v>112</v>
      </c>
      <c r="AI4" s="300"/>
      <c r="AJ4" s="300"/>
      <c r="AK4" s="300"/>
      <c r="AL4" s="300"/>
      <c r="AM4" s="183"/>
      <c r="AN4" s="299" t="s">
        <v>117</v>
      </c>
      <c r="AO4" s="45"/>
    </row>
    <row r="5" spans="2:46" ht="26.25" customHeight="1" x14ac:dyDescent="0.25">
      <c r="B5" s="301" t="str">
        <f>'(1) Summary Sheet'!B5:C5</f>
        <v xml:space="preserve">Room: </v>
      </c>
      <c r="C5" s="301"/>
      <c r="F5" s="245" t="s">
        <v>152</v>
      </c>
      <c r="G5" s="246" t="s">
        <v>153</v>
      </c>
      <c r="H5" s="246" t="s">
        <v>154</v>
      </c>
      <c r="I5" s="246" t="s">
        <v>155</v>
      </c>
      <c r="J5" s="246" t="s">
        <v>156</v>
      </c>
      <c r="K5" s="246" t="s">
        <v>157</v>
      </c>
      <c r="L5" s="247" t="s">
        <v>158</v>
      </c>
      <c r="M5" s="246" t="s">
        <v>159</v>
      </c>
      <c r="N5" s="245" t="s">
        <v>160</v>
      </c>
      <c r="O5" s="245" t="s">
        <v>161</v>
      </c>
      <c r="P5" s="245" t="s">
        <v>162</v>
      </c>
      <c r="Q5" s="245" t="s">
        <v>163</v>
      </c>
      <c r="R5" s="245" t="s">
        <v>164</v>
      </c>
      <c r="S5" s="245" t="s">
        <v>165</v>
      </c>
      <c r="T5" s="245" t="s">
        <v>166</v>
      </c>
      <c r="U5" s="245" t="s">
        <v>167</v>
      </c>
      <c r="V5" s="245" t="s">
        <v>168</v>
      </c>
      <c r="W5" s="248" t="s">
        <v>169</v>
      </c>
      <c r="X5" s="306"/>
      <c r="Y5" s="217"/>
      <c r="Z5" s="200"/>
      <c r="AB5" s="302" t="s">
        <v>133</v>
      </c>
      <c r="AC5" s="303"/>
      <c r="AD5" s="304"/>
      <c r="AE5" s="79"/>
      <c r="AF5" s="299"/>
      <c r="AG5" s="83"/>
      <c r="AH5" s="95" t="s">
        <v>118</v>
      </c>
      <c r="AI5" s="95" t="s">
        <v>119</v>
      </c>
      <c r="AJ5" s="95" t="s">
        <v>122</v>
      </c>
      <c r="AK5" s="95" t="s">
        <v>120</v>
      </c>
      <c r="AL5" s="95" t="s">
        <v>121</v>
      </c>
      <c r="AM5" s="175"/>
      <c r="AN5" s="299"/>
      <c r="AO5" s="46"/>
    </row>
    <row r="6" spans="2:46" s="51" customFormat="1" ht="33.75" customHeight="1" x14ac:dyDescent="0.25">
      <c r="B6" s="99">
        <f>'(1) Summary Sheet'!B7</f>
        <v>0</v>
      </c>
      <c r="C6" s="99">
        <f>'(1) Summary Sheet'!C7</f>
        <v>0</v>
      </c>
      <c r="D6" s="187">
        <v>1</v>
      </c>
      <c r="F6" s="194"/>
      <c r="G6" s="194"/>
      <c r="H6" s="194"/>
      <c r="I6" s="194"/>
      <c r="J6" s="120"/>
      <c r="K6" s="194"/>
      <c r="L6" s="194"/>
      <c r="M6" s="194"/>
      <c r="N6" s="194"/>
      <c r="O6" s="194"/>
      <c r="P6" s="194"/>
      <c r="Q6" s="194"/>
      <c r="R6" s="194"/>
      <c r="S6" s="194"/>
      <c r="T6" s="194"/>
      <c r="U6" s="194"/>
      <c r="V6" s="119"/>
      <c r="W6" s="197"/>
      <c r="X6" s="220">
        <f>COUNTBLANK(F6:W6)</f>
        <v>18</v>
      </c>
      <c r="Y6" s="221"/>
      <c r="AA6" s="47"/>
      <c r="AB6" s="313"/>
      <c r="AC6" s="314"/>
      <c r="AD6" s="315"/>
      <c r="AE6" s="48"/>
      <c r="AF6" s="125"/>
      <c r="AG6" s="49"/>
      <c r="AH6" s="72" t="str">
        <f>IF(COUNT(AF6)=1,(IF(AF6&lt;25,"x","")),"")</f>
        <v/>
      </c>
      <c r="AI6" s="72" t="str">
        <f>IF(COUNT(AF6)=1,(IF(AND(AF6&gt;24,AF6&lt;51),"x","")),"")</f>
        <v/>
      </c>
      <c r="AJ6" s="72" t="str">
        <f>IF(COUNT(AF6)=1,(IF(AND(AF6&gt;50,AF6&lt;79),"x","")),"")</f>
        <v/>
      </c>
      <c r="AK6" s="72" t="str">
        <f>IF(COUNT(AF6)=1,(IF(AND(AF6&gt;78,AF6&lt;106),"x","")),"")</f>
        <v/>
      </c>
      <c r="AL6" s="72" t="str">
        <f>IF(COUNT(AF6)=1,(IF(AF6&gt;105,"x","")),"")</f>
        <v/>
      </c>
      <c r="AM6" s="180"/>
      <c r="AN6" s="125"/>
      <c r="AO6" s="50"/>
    </row>
    <row r="7" spans="2:46" s="51" customFormat="1" ht="33.75" customHeight="1" x14ac:dyDescent="0.25">
      <c r="B7" s="100">
        <f>'(1) Summary Sheet'!B8</f>
        <v>0</v>
      </c>
      <c r="C7" s="100">
        <f>'(1) Summary Sheet'!C8</f>
        <v>0</v>
      </c>
      <c r="D7" s="188">
        <v>2</v>
      </c>
      <c r="F7" s="121"/>
      <c r="G7" s="121"/>
      <c r="H7" s="121"/>
      <c r="I7" s="121"/>
      <c r="J7" s="122"/>
      <c r="K7" s="121"/>
      <c r="L7" s="121"/>
      <c r="M7" s="121"/>
      <c r="N7" s="121"/>
      <c r="O7" s="121"/>
      <c r="P7" s="121"/>
      <c r="Q7" s="121"/>
      <c r="R7" s="121"/>
      <c r="S7" s="121"/>
      <c r="T7" s="121"/>
      <c r="U7" s="121"/>
      <c r="V7" s="121"/>
      <c r="W7" s="122"/>
      <c r="X7" s="222">
        <f t="shared" ref="X7:X30" si="0">COUNTBLANK(F7:W7)</f>
        <v>18</v>
      </c>
      <c r="Y7" s="221"/>
      <c r="AA7" s="47"/>
      <c r="AB7" s="307"/>
      <c r="AC7" s="308"/>
      <c r="AD7" s="309"/>
      <c r="AE7" s="48"/>
      <c r="AF7" s="126"/>
      <c r="AG7" s="48"/>
      <c r="AH7" s="8" t="str">
        <f t="shared" ref="AH7:AH30" si="1">IF(COUNT(AF7)=1,(IF(AF7&lt;25,"x","")),"")</f>
        <v/>
      </c>
      <c r="AI7" s="8" t="str">
        <f t="shared" ref="AI7:AI30" si="2">IF(COUNT(AF7)=1,(IF(AND(AF7&gt;24,AF7&lt;51),"x","")),"")</f>
        <v/>
      </c>
      <c r="AJ7" s="8" t="str">
        <f t="shared" ref="AJ7:AJ30" si="3">IF(COUNT(AF7)=1,(IF(AND(AF7&gt;50,AF7&lt;79),"x","")),"")</f>
        <v/>
      </c>
      <c r="AK7" s="8" t="str">
        <f t="shared" ref="AK7:AK30" si="4">IF(COUNT(AF7)=1,(IF(AND(AF7&gt;78,AF7&lt;106),"x","")),"")</f>
        <v/>
      </c>
      <c r="AL7" s="8" t="str">
        <f t="shared" ref="AL7:AL30" si="5">IF(COUNT(AF7)=1,(IF(AF7&gt;105,"x","")),"")</f>
        <v/>
      </c>
      <c r="AM7" s="176"/>
      <c r="AN7" s="126"/>
      <c r="AO7" s="50"/>
    </row>
    <row r="8" spans="2:46" s="51" customFormat="1" ht="33.75" customHeight="1" x14ac:dyDescent="0.25">
      <c r="B8" s="99">
        <f>'(1) Summary Sheet'!B9</f>
        <v>0</v>
      </c>
      <c r="C8" s="99">
        <f>'(1) Summary Sheet'!C9</f>
        <v>0</v>
      </c>
      <c r="D8" s="187">
        <v>3</v>
      </c>
      <c r="F8" s="119"/>
      <c r="G8" s="119"/>
      <c r="H8" s="119"/>
      <c r="I8" s="119"/>
      <c r="J8" s="120"/>
      <c r="K8" s="119"/>
      <c r="L8" s="119"/>
      <c r="M8" s="119"/>
      <c r="N8" s="119"/>
      <c r="O8" s="119"/>
      <c r="P8" s="119"/>
      <c r="Q8" s="119"/>
      <c r="R8" s="119"/>
      <c r="S8" s="119"/>
      <c r="T8" s="119"/>
      <c r="U8" s="119"/>
      <c r="V8" s="119"/>
      <c r="W8" s="120"/>
      <c r="X8" s="220">
        <f t="shared" si="0"/>
        <v>18</v>
      </c>
      <c r="Y8" s="221"/>
      <c r="AA8" s="47"/>
      <c r="AB8" s="310"/>
      <c r="AC8" s="311"/>
      <c r="AD8" s="312"/>
      <c r="AE8" s="48"/>
      <c r="AF8" s="125"/>
      <c r="AG8" s="48"/>
      <c r="AH8" s="72" t="str">
        <f t="shared" si="1"/>
        <v/>
      </c>
      <c r="AI8" s="72" t="str">
        <f t="shared" si="2"/>
        <v/>
      </c>
      <c r="AJ8" s="72" t="str">
        <f t="shared" si="3"/>
        <v/>
      </c>
      <c r="AK8" s="72" t="str">
        <f t="shared" si="4"/>
        <v/>
      </c>
      <c r="AL8" s="72" t="str">
        <f t="shared" si="5"/>
        <v/>
      </c>
      <c r="AM8" s="176"/>
      <c r="AN8" s="125"/>
      <c r="AO8" s="50"/>
    </row>
    <row r="9" spans="2:46" s="51" customFormat="1" ht="33.75" customHeight="1" x14ac:dyDescent="0.25">
      <c r="B9" s="100">
        <f>'(1) Summary Sheet'!B10</f>
        <v>0</v>
      </c>
      <c r="C9" s="100">
        <f>'(1) Summary Sheet'!C10</f>
        <v>0</v>
      </c>
      <c r="D9" s="188">
        <v>4</v>
      </c>
      <c r="F9" s="121"/>
      <c r="G9" s="121"/>
      <c r="H9" s="121"/>
      <c r="I9" s="121"/>
      <c r="J9" s="122"/>
      <c r="K9" s="121"/>
      <c r="L9" s="121"/>
      <c r="M9" s="121"/>
      <c r="N9" s="121"/>
      <c r="O9" s="121"/>
      <c r="P9" s="121"/>
      <c r="Q9" s="121"/>
      <c r="R9" s="121"/>
      <c r="S9" s="121"/>
      <c r="T9" s="121"/>
      <c r="U9" s="121"/>
      <c r="V9" s="121"/>
      <c r="W9" s="122"/>
      <c r="X9" s="222">
        <f t="shared" si="0"/>
        <v>18</v>
      </c>
      <c r="Y9" s="221"/>
      <c r="AA9" s="47"/>
      <c r="AB9" s="307"/>
      <c r="AC9" s="308"/>
      <c r="AD9" s="309"/>
      <c r="AE9" s="48"/>
      <c r="AF9" s="126"/>
      <c r="AG9" s="48"/>
      <c r="AH9" s="8" t="str">
        <f t="shared" si="1"/>
        <v/>
      </c>
      <c r="AI9" s="8" t="str">
        <f t="shared" si="2"/>
        <v/>
      </c>
      <c r="AJ9" s="8" t="str">
        <f t="shared" si="3"/>
        <v/>
      </c>
      <c r="AK9" s="8" t="str">
        <f t="shared" si="4"/>
        <v/>
      </c>
      <c r="AL9" s="8" t="str">
        <f t="shared" si="5"/>
        <v/>
      </c>
      <c r="AM9" s="176"/>
      <c r="AN9" s="126"/>
      <c r="AO9" s="50"/>
    </row>
    <row r="10" spans="2:46" s="51" customFormat="1" ht="33.75" customHeight="1" x14ac:dyDescent="0.25">
      <c r="B10" s="99">
        <f>'(1) Summary Sheet'!B11</f>
        <v>0</v>
      </c>
      <c r="C10" s="99">
        <f>'(1) Summary Sheet'!C11</f>
        <v>0</v>
      </c>
      <c r="D10" s="187">
        <v>5</v>
      </c>
      <c r="F10" s="119"/>
      <c r="G10" s="119"/>
      <c r="H10" s="119"/>
      <c r="I10" s="119"/>
      <c r="J10" s="120"/>
      <c r="K10" s="119"/>
      <c r="L10" s="119"/>
      <c r="M10" s="119"/>
      <c r="N10" s="119"/>
      <c r="O10" s="119"/>
      <c r="P10" s="119"/>
      <c r="Q10" s="119"/>
      <c r="R10" s="119"/>
      <c r="S10" s="119"/>
      <c r="T10" s="119"/>
      <c r="U10" s="119"/>
      <c r="V10" s="119"/>
      <c r="W10" s="120"/>
      <c r="X10" s="220">
        <f t="shared" si="0"/>
        <v>18</v>
      </c>
      <c r="Y10" s="221"/>
      <c r="AA10" s="47"/>
      <c r="AB10" s="310"/>
      <c r="AC10" s="311"/>
      <c r="AD10" s="312"/>
      <c r="AE10" s="48"/>
      <c r="AF10" s="125"/>
      <c r="AG10" s="48"/>
      <c r="AH10" s="72" t="str">
        <f t="shared" si="1"/>
        <v/>
      </c>
      <c r="AI10" s="72" t="str">
        <f t="shared" si="2"/>
        <v/>
      </c>
      <c r="AJ10" s="72" t="str">
        <f t="shared" si="3"/>
        <v/>
      </c>
      <c r="AK10" s="72" t="str">
        <f t="shared" si="4"/>
        <v/>
      </c>
      <c r="AL10" s="72" t="str">
        <f t="shared" si="5"/>
        <v/>
      </c>
      <c r="AM10" s="176"/>
      <c r="AN10" s="125"/>
      <c r="AO10" s="50"/>
    </row>
    <row r="11" spans="2:46" s="51" customFormat="1" ht="33.75" customHeight="1" x14ac:dyDescent="0.25">
      <c r="B11" s="100">
        <f>'(1) Summary Sheet'!B12</f>
        <v>0</v>
      </c>
      <c r="C11" s="100">
        <f>'(1) Summary Sheet'!C12</f>
        <v>0</v>
      </c>
      <c r="D11" s="188">
        <v>6</v>
      </c>
      <c r="F11" s="121"/>
      <c r="G11" s="121"/>
      <c r="H11" s="121"/>
      <c r="I11" s="121"/>
      <c r="J11" s="122"/>
      <c r="K11" s="121"/>
      <c r="L11" s="121"/>
      <c r="M11" s="121"/>
      <c r="N11" s="121"/>
      <c r="O11" s="121"/>
      <c r="P11" s="121"/>
      <c r="Q11" s="121"/>
      <c r="R11" s="121"/>
      <c r="S11" s="121"/>
      <c r="T11" s="121"/>
      <c r="U11" s="121"/>
      <c r="V11" s="121"/>
      <c r="W11" s="122"/>
      <c r="X11" s="222">
        <f t="shared" si="0"/>
        <v>18</v>
      </c>
      <c r="Y11" s="221"/>
      <c r="AA11" s="47"/>
      <c r="AB11" s="307"/>
      <c r="AC11" s="308"/>
      <c r="AD11" s="309"/>
      <c r="AE11" s="48"/>
      <c r="AF11" s="126"/>
      <c r="AG11" s="48"/>
      <c r="AH11" s="8" t="str">
        <f t="shared" si="1"/>
        <v/>
      </c>
      <c r="AI11" s="8" t="str">
        <f t="shared" si="2"/>
        <v/>
      </c>
      <c r="AJ11" s="8" t="str">
        <f t="shared" si="3"/>
        <v/>
      </c>
      <c r="AK11" s="8" t="str">
        <f t="shared" si="4"/>
        <v/>
      </c>
      <c r="AL11" s="8" t="str">
        <f t="shared" si="5"/>
        <v/>
      </c>
      <c r="AM11" s="176"/>
      <c r="AN11" s="126"/>
      <c r="AO11" s="50"/>
    </row>
    <row r="12" spans="2:46" s="51" customFormat="1" ht="33.75" customHeight="1" x14ac:dyDescent="0.25">
      <c r="B12" s="99">
        <f>'(1) Summary Sheet'!B13</f>
        <v>0</v>
      </c>
      <c r="C12" s="99">
        <f>'(1) Summary Sheet'!C13</f>
        <v>0</v>
      </c>
      <c r="D12" s="187">
        <v>7</v>
      </c>
      <c r="F12" s="119"/>
      <c r="G12" s="119"/>
      <c r="H12" s="119"/>
      <c r="I12" s="119"/>
      <c r="J12" s="120"/>
      <c r="K12" s="119"/>
      <c r="L12" s="119"/>
      <c r="M12" s="119"/>
      <c r="N12" s="119"/>
      <c r="O12" s="119"/>
      <c r="P12" s="119"/>
      <c r="Q12" s="119"/>
      <c r="R12" s="119"/>
      <c r="S12" s="119"/>
      <c r="T12" s="119"/>
      <c r="U12" s="119"/>
      <c r="V12" s="119"/>
      <c r="W12" s="120"/>
      <c r="X12" s="220">
        <f t="shared" si="0"/>
        <v>18</v>
      </c>
      <c r="Y12" s="221"/>
      <c r="Z12" s="200"/>
      <c r="AA12" s="47"/>
      <c r="AB12" s="310"/>
      <c r="AC12" s="311"/>
      <c r="AD12" s="312"/>
      <c r="AE12" s="48"/>
      <c r="AF12" s="125"/>
      <c r="AG12" s="48"/>
      <c r="AH12" s="72" t="str">
        <f t="shared" si="1"/>
        <v/>
      </c>
      <c r="AI12" s="72" t="str">
        <f t="shared" si="2"/>
        <v/>
      </c>
      <c r="AJ12" s="72" t="str">
        <f t="shared" si="3"/>
        <v/>
      </c>
      <c r="AK12" s="72" t="str">
        <f t="shared" si="4"/>
        <v/>
      </c>
      <c r="AL12" s="72" t="str">
        <f t="shared" si="5"/>
        <v/>
      </c>
      <c r="AM12" s="176"/>
      <c r="AN12" s="125"/>
      <c r="AO12" s="50"/>
    </row>
    <row r="13" spans="2:46" s="51" customFormat="1" ht="33.75" customHeight="1" x14ac:dyDescent="0.25">
      <c r="B13" s="100">
        <f>'(1) Summary Sheet'!B14</f>
        <v>0</v>
      </c>
      <c r="C13" s="100">
        <f>'(1) Summary Sheet'!C14</f>
        <v>0</v>
      </c>
      <c r="D13" s="188">
        <v>8</v>
      </c>
      <c r="F13" s="121"/>
      <c r="G13" s="121"/>
      <c r="H13" s="121"/>
      <c r="I13" s="121"/>
      <c r="J13" s="122"/>
      <c r="K13" s="121"/>
      <c r="L13" s="121"/>
      <c r="M13" s="121"/>
      <c r="N13" s="121"/>
      <c r="O13" s="121"/>
      <c r="P13" s="121"/>
      <c r="Q13" s="121"/>
      <c r="R13" s="121"/>
      <c r="S13" s="121"/>
      <c r="T13" s="121"/>
      <c r="U13" s="121"/>
      <c r="V13" s="121"/>
      <c r="W13" s="122"/>
      <c r="X13" s="222">
        <f t="shared" si="0"/>
        <v>18</v>
      </c>
      <c r="Y13" s="221"/>
      <c r="AA13" s="47"/>
      <c r="AB13" s="307"/>
      <c r="AC13" s="308"/>
      <c r="AD13" s="309"/>
      <c r="AE13" s="48"/>
      <c r="AF13" s="126"/>
      <c r="AG13" s="48"/>
      <c r="AH13" s="8" t="str">
        <f t="shared" si="1"/>
        <v/>
      </c>
      <c r="AI13" s="8" t="str">
        <f t="shared" si="2"/>
        <v/>
      </c>
      <c r="AJ13" s="8" t="str">
        <f t="shared" si="3"/>
        <v/>
      </c>
      <c r="AK13" s="8" t="str">
        <f t="shared" si="4"/>
        <v/>
      </c>
      <c r="AL13" s="8" t="str">
        <f t="shared" si="5"/>
        <v/>
      </c>
      <c r="AM13" s="176"/>
      <c r="AN13" s="126"/>
      <c r="AO13" s="50"/>
    </row>
    <row r="14" spans="2:46" s="51" customFormat="1" ht="33.75" customHeight="1" x14ac:dyDescent="0.25">
      <c r="B14" s="99">
        <f>'(1) Summary Sheet'!B15</f>
        <v>0</v>
      </c>
      <c r="C14" s="99">
        <f>'(1) Summary Sheet'!C15</f>
        <v>0</v>
      </c>
      <c r="D14" s="187">
        <v>9</v>
      </c>
      <c r="F14" s="119"/>
      <c r="G14" s="119"/>
      <c r="H14" s="119"/>
      <c r="I14" s="119"/>
      <c r="J14" s="120"/>
      <c r="K14" s="119"/>
      <c r="L14" s="119"/>
      <c r="M14" s="119"/>
      <c r="N14" s="119"/>
      <c r="O14" s="119"/>
      <c r="P14" s="119"/>
      <c r="Q14" s="119"/>
      <c r="R14" s="119"/>
      <c r="S14" s="119"/>
      <c r="T14" s="119"/>
      <c r="U14" s="119"/>
      <c r="V14" s="119"/>
      <c r="W14" s="120"/>
      <c r="X14" s="220">
        <f t="shared" si="0"/>
        <v>18</v>
      </c>
      <c r="Y14" s="221"/>
      <c r="AA14" s="47"/>
      <c r="AB14" s="310"/>
      <c r="AC14" s="311"/>
      <c r="AD14" s="312"/>
      <c r="AE14" s="48"/>
      <c r="AF14" s="125"/>
      <c r="AG14" s="48"/>
      <c r="AH14" s="72" t="str">
        <f t="shared" si="1"/>
        <v/>
      </c>
      <c r="AI14" s="72" t="str">
        <f t="shared" si="2"/>
        <v/>
      </c>
      <c r="AJ14" s="72" t="str">
        <f t="shared" si="3"/>
        <v/>
      </c>
      <c r="AK14" s="72" t="str">
        <f t="shared" si="4"/>
        <v/>
      </c>
      <c r="AL14" s="72" t="str">
        <f t="shared" si="5"/>
        <v/>
      </c>
      <c r="AM14" s="176"/>
      <c r="AN14" s="125"/>
      <c r="AO14" s="50"/>
      <c r="AS14" s="7"/>
      <c r="AT14" s="7"/>
    </row>
    <row r="15" spans="2:46" s="51" customFormat="1" ht="33.75" customHeight="1" x14ac:dyDescent="0.25">
      <c r="B15" s="100">
        <f>'(1) Summary Sheet'!B16</f>
        <v>0</v>
      </c>
      <c r="C15" s="100">
        <f>'(1) Summary Sheet'!C16</f>
        <v>0</v>
      </c>
      <c r="D15" s="188">
        <v>10</v>
      </c>
      <c r="F15" s="121"/>
      <c r="G15" s="121"/>
      <c r="H15" s="121"/>
      <c r="I15" s="121"/>
      <c r="J15" s="122"/>
      <c r="K15" s="121"/>
      <c r="L15" s="121"/>
      <c r="M15" s="121"/>
      <c r="N15" s="121"/>
      <c r="O15" s="121"/>
      <c r="P15" s="121"/>
      <c r="Q15" s="121"/>
      <c r="R15" s="121"/>
      <c r="S15" s="121"/>
      <c r="T15" s="121"/>
      <c r="U15" s="121"/>
      <c r="V15" s="121"/>
      <c r="W15" s="122"/>
      <c r="X15" s="222">
        <f t="shared" si="0"/>
        <v>18</v>
      </c>
      <c r="Y15" s="221"/>
      <c r="AA15" s="47"/>
      <c r="AB15" s="307"/>
      <c r="AC15" s="308"/>
      <c r="AD15" s="309"/>
      <c r="AE15" s="48"/>
      <c r="AF15" s="126"/>
      <c r="AG15" s="48"/>
      <c r="AH15" s="8" t="str">
        <f t="shared" si="1"/>
        <v/>
      </c>
      <c r="AI15" s="8" t="str">
        <f t="shared" si="2"/>
        <v/>
      </c>
      <c r="AJ15" s="8" t="str">
        <f t="shared" si="3"/>
        <v/>
      </c>
      <c r="AK15" s="8" t="str">
        <f t="shared" si="4"/>
        <v/>
      </c>
      <c r="AL15" s="8" t="str">
        <f t="shared" si="5"/>
        <v/>
      </c>
      <c r="AM15" s="176"/>
      <c r="AN15" s="126"/>
      <c r="AO15" s="50"/>
      <c r="AS15" s="7"/>
      <c r="AT15" s="7"/>
    </row>
    <row r="16" spans="2:46" s="51" customFormat="1" ht="33.75" customHeight="1" x14ac:dyDescent="0.25">
      <c r="B16" s="99">
        <f>'(1) Summary Sheet'!B17</f>
        <v>0</v>
      </c>
      <c r="C16" s="99">
        <f>'(1) Summary Sheet'!C17</f>
        <v>0</v>
      </c>
      <c r="D16" s="187">
        <v>11</v>
      </c>
      <c r="F16" s="119"/>
      <c r="G16" s="119"/>
      <c r="H16" s="119"/>
      <c r="I16" s="119"/>
      <c r="J16" s="120"/>
      <c r="K16" s="119"/>
      <c r="L16" s="119"/>
      <c r="M16" s="119"/>
      <c r="N16" s="119"/>
      <c r="O16" s="119"/>
      <c r="P16" s="119"/>
      <c r="Q16" s="119"/>
      <c r="R16" s="119"/>
      <c r="S16" s="119"/>
      <c r="T16" s="119"/>
      <c r="U16" s="119"/>
      <c r="V16" s="119"/>
      <c r="W16" s="120"/>
      <c r="X16" s="220">
        <f t="shared" si="0"/>
        <v>18</v>
      </c>
      <c r="Y16" s="221"/>
      <c r="AA16" s="47"/>
      <c r="AB16" s="310"/>
      <c r="AC16" s="311"/>
      <c r="AD16" s="312"/>
      <c r="AE16" s="48"/>
      <c r="AF16" s="125"/>
      <c r="AG16" s="48"/>
      <c r="AH16" s="72" t="str">
        <f t="shared" si="1"/>
        <v/>
      </c>
      <c r="AI16" s="72" t="str">
        <f t="shared" si="2"/>
        <v/>
      </c>
      <c r="AJ16" s="72" t="str">
        <f t="shared" si="3"/>
        <v/>
      </c>
      <c r="AK16" s="72" t="str">
        <f t="shared" si="4"/>
        <v/>
      </c>
      <c r="AL16" s="72" t="str">
        <f t="shared" si="5"/>
        <v/>
      </c>
      <c r="AM16" s="176"/>
      <c r="AN16" s="125"/>
      <c r="AO16" s="50"/>
      <c r="AS16" s="7"/>
      <c r="AT16" s="7"/>
    </row>
    <row r="17" spans="2:46" s="51" customFormat="1" ht="33.75" customHeight="1" x14ac:dyDescent="0.25">
      <c r="B17" s="100">
        <f>'(1) Summary Sheet'!B18</f>
        <v>0</v>
      </c>
      <c r="C17" s="100">
        <f>'(1) Summary Sheet'!C18</f>
        <v>0</v>
      </c>
      <c r="D17" s="188">
        <v>12</v>
      </c>
      <c r="F17" s="121"/>
      <c r="G17" s="121"/>
      <c r="H17" s="121"/>
      <c r="I17" s="121"/>
      <c r="J17" s="122"/>
      <c r="K17" s="121"/>
      <c r="L17" s="121"/>
      <c r="M17" s="121"/>
      <c r="N17" s="121"/>
      <c r="O17" s="121"/>
      <c r="P17" s="121"/>
      <c r="Q17" s="121"/>
      <c r="R17" s="121"/>
      <c r="S17" s="121"/>
      <c r="T17" s="121"/>
      <c r="U17" s="121"/>
      <c r="V17" s="121"/>
      <c r="W17" s="122"/>
      <c r="X17" s="222">
        <f t="shared" si="0"/>
        <v>18</v>
      </c>
      <c r="Y17" s="221"/>
      <c r="AA17" s="47"/>
      <c r="AB17" s="307"/>
      <c r="AC17" s="308"/>
      <c r="AD17" s="309"/>
      <c r="AE17" s="48"/>
      <c r="AF17" s="126"/>
      <c r="AG17" s="48"/>
      <c r="AH17" s="8" t="str">
        <f t="shared" si="1"/>
        <v/>
      </c>
      <c r="AI17" s="8" t="str">
        <f t="shared" si="2"/>
        <v/>
      </c>
      <c r="AJ17" s="8" t="str">
        <f t="shared" si="3"/>
        <v/>
      </c>
      <c r="AK17" s="8" t="str">
        <f t="shared" si="4"/>
        <v/>
      </c>
      <c r="AL17" s="8" t="str">
        <f t="shared" si="5"/>
        <v/>
      </c>
      <c r="AM17" s="176"/>
      <c r="AN17" s="126"/>
      <c r="AO17" s="50"/>
      <c r="AS17" s="7"/>
      <c r="AT17" s="7"/>
    </row>
    <row r="18" spans="2:46" s="51" customFormat="1" ht="33.75" customHeight="1" x14ac:dyDescent="0.25">
      <c r="B18" s="99">
        <f>'(1) Summary Sheet'!B19</f>
        <v>0</v>
      </c>
      <c r="C18" s="99">
        <f>'(1) Summary Sheet'!C19</f>
        <v>0</v>
      </c>
      <c r="D18" s="187">
        <v>13</v>
      </c>
      <c r="F18" s="119"/>
      <c r="G18" s="119"/>
      <c r="H18" s="119"/>
      <c r="I18" s="119"/>
      <c r="J18" s="120"/>
      <c r="K18" s="119"/>
      <c r="L18" s="119"/>
      <c r="M18" s="119"/>
      <c r="N18" s="119"/>
      <c r="O18" s="119"/>
      <c r="P18" s="119"/>
      <c r="Q18" s="119"/>
      <c r="R18" s="119"/>
      <c r="S18" s="119"/>
      <c r="T18" s="119"/>
      <c r="U18" s="119"/>
      <c r="V18" s="119"/>
      <c r="W18" s="120"/>
      <c r="X18" s="220">
        <f t="shared" si="0"/>
        <v>18</v>
      </c>
      <c r="Y18" s="221"/>
      <c r="AA18" s="47"/>
      <c r="AB18" s="310"/>
      <c r="AC18" s="311"/>
      <c r="AD18" s="312"/>
      <c r="AE18" s="48"/>
      <c r="AF18" s="125"/>
      <c r="AG18" s="48"/>
      <c r="AH18" s="72" t="str">
        <f t="shared" si="1"/>
        <v/>
      </c>
      <c r="AI18" s="72" t="str">
        <f t="shared" si="2"/>
        <v/>
      </c>
      <c r="AJ18" s="72" t="str">
        <f t="shared" si="3"/>
        <v/>
      </c>
      <c r="AK18" s="72" t="str">
        <f t="shared" si="4"/>
        <v/>
      </c>
      <c r="AL18" s="72" t="str">
        <f t="shared" si="5"/>
        <v/>
      </c>
      <c r="AM18" s="176"/>
      <c r="AN18" s="125"/>
      <c r="AO18" s="50"/>
      <c r="AS18" s="7"/>
      <c r="AT18" s="7"/>
    </row>
    <row r="19" spans="2:46" s="51" customFormat="1" ht="33.75" customHeight="1" x14ac:dyDescent="0.25">
      <c r="B19" s="100">
        <f>'(1) Summary Sheet'!B20</f>
        <v>0</v>
      </c>
      <c r="C19" s="100">
        <f>'(1) Summary Sheet'!C20</f>
        <v>0</v>
      </c>
      <c r="D19" s="188">
        <v>14</v>
      </c>
      <c r="F19" s="121"/>
      <c r="G19" s="121"/>
      <c r="H19" s="121"/>
      <c r="I19" s="121"/>
      <c r="J19" s="122"/>
      <c r="K19" s="121"/>
      <c r="L19" s="121"/>
      <c r="M19" s="121"/>
      <c r="N19" s="121"/>
      <c r="O19" s="121"/>
      <c r="P19" s="121"/>
      <c r="Q19" s="121"/>
      <c r="R19" s="121"/>
      <c r="S19" s="121"/>
      <c r="T19" s="121"/>
      <c r="U19" s="121"/>
      <c r="V19" s="121"/>
      <c r="W19" s="122"/>
      <c r="X19" s="222">
        <f t="shared" si="0"/>
        <v>18</v>
      </c>
      <c r="Y19" s="221"/>
      <c r="Z19" s="200"/>
      <c r="AA19" s="47"/>
      <c r="AB19" s="307"/>
      <c r="AC19" s="308"/>
      <c r="AD19" s="309"/>
      <c r="AE19" s="48"/>
      <c r="AF19" s="126"/>
      <c r="AG19" s="48"/>
      <c r="AH19" s="8" t="str">
        <f t="shared" si="1"/>
        <v/>
      </c>
      <c r="AI19" s="8" t="str">
        <f t="shared" si="2"/>
        <v/>
      </c>
      <c r="AJ19" s="8" t="str">
        <f t="shared" si="3"/>
        <v/>
      </c>
      <c r="AK19" s="8" t="str">
        <f t="shared" si="4"/>
        <v/>
      </c>
      <c r="AL19" s="8" t="str">
        <f t="shared" si="5"/>
        <v/>
      </c>
      <c r="AM19" s="176"/>
      <c r="AN19" s="126"/>
      <c r="AO19" s="50"/>
      <c r="AS19" s="7"/>
      <c r="AT19" s="7"/>
    </row>
    <row r="20" spans="2:46" s="51" customFormat="1" ht="33.75" customHeight="1" x14ac:dyDescent="0.25">
      <c r="B20" s="99">
        <f>'(1) Summary Sheet'!B21</f>
        <v>0</v>
      </c>
      <c r="C20" s="99">
        <f>'(1) Summary Sheet'!C21</f>
        <v>0</v>
      </c>
      <c r="D20" s="187">
        <v>15</v>
      </c>
      <c r="F20" s="119"/>
      <c r="G20" s="119"/>
      <c r="H20" s="119"/>
      <c r="I20" s="119"/>
      <c r="J20" s="120"/>
      <c r="K20" s="119"/>
      <c r="L20" s="119"/>
      <c r="M20" s="119"/>
      <c r="N20" s="119"/>
      <c r="O20" s="119"/>
      <c r="P20" s="119"/>
      <c r="Q20" s="119"/>
      <c r="R20" s="119"/>
      <c r="S20" s="119"/>
      <c r="T20" s="119"/>
      <c r="U20" s="119"/>
      <c r="V20" s="119"/>
      <c r="W20" s="120"/>
      <c r="X20" s="220">
        <f t="shared" si="0"/>
        <v>18</v>
      </c>
      <c r="Y20" s="221"/>
      <c r="AA20" s="47"/>
      <c r="AB20" s="310"/>
      <c r="AC20" s="311"/>
      <c r="AD20" s="312"/>
      <c r="AE20" s="48"/>
      <c r="AF20" s="125"/>
      <c r="AG20" s="48"/>
      <c r="AH20" s="72" t="str">
        <f t="shared" si="1"/>
        <v/>
      </c>
      <c r="AI20" s="72" t="str">
        <f t="shared" si="2"/>
        <v/>
      </c>
      <c r="AJ20" s="72" t="str">
        <f t="shared" si="3"/>
        <v/>
      </c>
      <c r="AK20" s="72" t="str">
        <f t="shared" si="4"/>
        <v/>
      </c>
      <c r="AL20" s="72" t="str">
        <f t="shared" si="5"/>
        <v/>
      </c>
      <c r="AM20" s="176"/>
      <c r="AN20" s="125"/>
      <c r="AO20" s="50"/>
      <c r="AS20" s="7"/>
      <c r="AT20" s="7"/>
    </row>
    <row r="21" spans="2:46" s="51" customFormat="1" ht="33.75" customHeight="1" x14ac:dyDescent="0.25">
      <c r="B21" s="100">
        <f>'(1) Summary Sheet'!B22</f>
        <v>0</v>
      </c>
      <c r="C21" s="100">
        <f>'(1) Summary Sheet'!C22</f>
        <v>0</v>
      </c>
      <c r="D21" s="188">
        <v>16</v>
      </c>
      <c r="F21" s="121"/>
      <c r="G21" s="121"/>
      <c r="H21" s="121"/>
      <c r="I21" s="121"/>
      <c r="J21" s="122"/>
      <c r="K21" s="121"/>
      <c r="L21" s="121"/>
      <c r="M21" s="121"/>
      <c r="N21" s="121"/>
      <c r="O21" s="121"/>
      <c r="P21" s="121"/>
      <c r="Q21" s="121"/>
      <c r="R21" s="121"/>
      <c r="S21" s="121"/>
      <c r="T21" s="121"/>
      <c r="U21" s="121"/>
      <c r="V21" s="121"/>
      <c r="W21" s="122"/>
      <c r="X21" s="222">
        <f t="shared" si="0"/>
        <v>18</v>
      </c>
      <c r="Y21" s="221"/>
      <c r="AA21" s="47"/>
      <c r="AB21" s="307"/>
      <c r="AC21" s="308"/>
      <c r="AD21" s="309"/>
      <c r="AE21" s="48"/>
      <c r="AF21" s="126"/>
      <c r="AG21" s="48"/>
      <c r="AH21" s="8" t="str">
        <f t="shared" si="1"/>
        <v/>
      </c>
      <c r="AI21" s="8" t="str">
        <f t="shared" si="2"/>
        <v/>
      </c>
      <c r="AJ21" s="8" t="str">
        <f t="shared" si="3"/>
        <v/>
      </c>
      <c r="AK21" s="8" t="str">
        <f t="shared" si="4"/>
        <v/>
      </c>
      <c r="AL21" s="8" t="str">
        <f t="shared" si="5"/>
        <v/>
      </c>
      <c r="AM21" s="176"/>
      <c r="AN21" s="126"/>
      <c r="AO21" s="50"/>
      <c r="AS21" s="7"/>
      <c r="AT21" s="7"/>
    </row>
    <row r="22" spans="2:46" s="51" customFormat="1" ht="33.75" customHeight="1" x14ac:dyDescent="0.25">
      <c r="B22" s="99">
        <f>'(1) Summary Sheet'!B23</f>
        <v>0</v>
      </c>
      <c r="C22" s="99">
        <f>'(1) Summary Sheet'!C23</f>
        <v>0</v>
      </c>
      <c r="D22" s="187">
        <v>17</v>
      </c>
      <c r="F22" s="119"/>
      <c r="G22" s="119"/>
      <c r="H22" s="119"/>
      <c r="I22" s="119"/>
      <c r="J22" s="120"/>
      <c r="K22" s="119"/>
      <c r="L22" s="119"/>
      <c r="M22" s="119"/>
      <c r="N22" s="119"/>
      <c r="O22" s="119"/>
      <c r="P22" s="119"/>
      <c r="Q22" s="119"/>
      <c r="R22" s="119"/>
      <c r="S22" s="119"/>
      <c r="T22" s="119"/>
      <c r="U22" s="119"/>
      <c r="V22" s="119"/>
      <c r="W22" s="120"/>
      <c r="X22" s="220">
        <f t="shared" si="0"/>
        <v>18</v>
      </c>
      <c r="Y22" s="221"/>
      <c r="AA22" s="47"/>
      <c r="AB22" s="310"/>
      <c r="AC22" s="311"/>
      <c r="AD22" s="312"/>
      <c r="AE22" s="48"/>
      <c r="AF22" s="125"/>
      <c r="AG22" s="48"/>
      <c r="AH22" s="72" t="str">
        <f t="shared" si="1"/>
        <v/>
      </c>
      <c r="AI22" s="72" t="str">
        <f t="shared" si="2"/>
        <v/>
      </c>
      <c r="AJ22" s="72" t="str">
        <f t="shared" si="3"/>
        <v/>
      </c>
      <c r="AK22" s="72" t="str">
        <f t="shared" si="4"/>
        <v/>
      </c>
      <c r="AL22" s="72" t="str">
        <f t="shared" si="5"/>
        <v/>
      </c>
      <c r="AM22" s="176"/>
      <c r="AN22" s="125"/>
      <c r="AO22" s="50"/>
      <c r="AS22" s="7"/>
      <c r="AT22" s="7"/>
    </row>
    <row r="23" spans="2:46" s="51" customFormat="1" ht="33.75" customHeight="1" x14ac:dyDescent="0.25">
      <c r="B23" s="100">
        <f>'(1) Summary Sheet'!B24</f>
        <v>0</v>
      </c>
      <c r="C23" s="100">
        <f>'(1) Summary Sheet'!C24</f>
        <v>0</v>
      </c>
      <c r="D23" s="188">
        <v>18</v>
      </c>
      <c r="F23" s="121"/>
      <c r="G23" s="121"/>
      <c r="H23" s="121"/>
      <c r="I23" s="121"/>
      <c r="J23" s="122"/>
      <c r="K23" s="121"/>
      <c r="L23" s="121"/>
      <c r="M23" s="121"/>
      <c r="N23" s="121"/>
      <c r="O23" s="121"/>
      <c r="P23" s="121"/>
      <c r="Q23" s="121"/>
      <c r="R23" s="121"/>
      <c r="S23" s="121"/>
      <c r="T23" s="121"/>
      <c r="U23" s="121"/>
      <c r="V23" s="121"/>
      <c r="W23" s="122"/>
      <c r="X23" s="222">
        <f t="shared" si="0"/>
        <v>18</v>
      </c>
      <c r="Y23" s="221"/>
      <c r="AA23" s="47"/>
      <c r="AB23" s="307"/>
      <c r="AC23" s="308"/>
      <c r="AD23" s="309"/>
      <c r="AE23" s="48"/>
      <c r="AF23" s="126"/>
      <c r="AG23" s="48"/>
      <c r="AH23" s="8" t="str">
        <f t="shared" si="1"/>
        <v/>
      </c>
      <c r="AI23" s="8" t="str">
        <f t="shared" si="2"/>
        <v/>
      </c>
      <c r="AJ23" s="8" t="str">
        <f t="shared" si="3"/>
        <v/>
      </c>
      <c r="AK23" s="8" t="str">
        <f t="shared" si="4"/>
        <v/>
      </c>
      <c r="AL23" s="8" t="str">
        <f t="shared" si="5"/>
        <v/>
      </c>
      <c r="AM23" s="176"/>
      <c r="AN23" s="126"/>
      <c r="AO23" s="50"/>
      <c r="AS23" s="7"/>
      <c r="AT23" s="7"/>
    </row>
    <row r="24" spans="2:46" s="51" customFormat="1" ht="33.75" customHeight="1" x14ac:dyDescent="0.25">
      <c r="B24" s="99">
        <f>'(1) Summary Sheet'!B25</f>
        <v>0</v>
      </c>
      <c r="C24" s="99">
        <f>'(1) Summary Sheet'!C25</f>
        <v>0</v>
      </c>
      <c r="D24" s="187">
        <v>19</v>
      </c>
      <c r="F24" s="119"/>
      <c r="G24" s="119"/>
      <c r="H24" s="119"/>
      <c r="I24" s="119"/>
      <c r="J24" s="120"/>
      <c r="K24" s="119"/>
      <c r="L24" s="119"/>
      <c r="M24" s="119"/>
      <c r="N24" s="119"/>
      <c r="O24" s="119"/>
      <c r="P24" s="119"/>
      <c r="Q24" s="119"/>
      <c r="R24" s="119"/>
      <c r="S24" s="119"/>
      <c r="T24" s="119"/>
      <c r="U24" s="119"/>
      <c r="V24" s="119"/>
      <c r="W24" s="120"/>
      <c r="X24" s="220">
        <f t="shared" si="0"/>
        <v>18</v>
      </c>
      <c r="Y24" s="221"/>
      <c r="AA24" s="47"/>
      <c r="AB24" s="310"/>
      <c r="AC24" s="311"/>
      <c r="AD24" s="312"/>
      <c r="AE24" s="48"/>
      <c r="AF24" s="125"/>
      <c r="AG24" s="48"/>
      <c r="AH24" s="72" t="str">
        <f t="shared" si="1"/>
        <v/>
      </c>
      <c r="AI24" s="72" t="str">
        <f t="shared" si="2"/>
        <v/>
      </c>
      <c r="AJ24" s="72" t="str">
        <f t="shared" si="3"/>
        <v/>
      </c>
      <c r="AK24" s="72" t="str">
        <f t="shared" si="4"/>
        <v/>
      </c>
      <c r="AL24" s="72" t="str">
        <f t="shared" si="5"/>
        <v/>
      </c>
      <c r="AM24" s="176"/>
      <c r="AN24" s="125"/>
      <c r="AO24" s="50"/>
      <c r="AS24" s="7"/>
      <c r="AT24" s="7"/>
    </row>
    <row r="25" spans="2:46" s="51" customFormat="1" ht="33.75" customHeight="1" x14ac:dyDescent="0.25">
      <c r="B25" s="100">
        <f>'(1) Summary Sheet'!B26</f>
        <v>0</v>
      </c>
      <c r="C25" s="100">
        <f>'(1) Summary Sheet'!C26</f>
        <v>0</v>
      </c>
      <c r="D25" s="188">
        <v>20</v>
      </c>
      <c r="F25" s="121"/>
      <c r="G25" s="121"/>
      <c r="H25" s="121"/>
      <c r="I25" s="121"/>
      <c r="J25" s="122"/>
      <c r="K25" s="121"/>
      <c r="L25" s="121"/>
      <c r="M25" s="121"/>
      <c r="N25" s="121"/>
      <c r="O25" s="121"/>
      <c r="P25" s="121"/>
      <c r="Q25" s="121"/>
      <c r="R25" s="121"/>
      <c r="S25" s="121"/>
      <c r="T25" s="121"/>
      <c r="U25" s="121"/>
      <c r="V25" s="121"/>
      <c r="W25" s="122"/>
      <c r="X25" s="222">
        <f t="shared" si="0"/>
        <v>18</v>
      </c>
      <c r="Y25" s="221"/>
      <c r="AA25" s="47"/>
      <c r="AB25" s="307"/>
      <c r="AC25" s="308"/>
      <c r="AD25" s="309"/>
      <c r="AE25" s="48"/>
      <c r="AF25" s="126"/>
      <c r="AG25" s="48"/>
      <c r="AH25" s="8" t="str">
        <f t="shared" si="1"/>
        <v/>
      </c>
      <c r="AI25" s="8" t="str">
        <f t="shared" si="2"/>
        <v/>
      </c>
      <c r="AJ25" s="8" t="str">
        <f t="shared" si="3"/>
        <v/>
      </c>
      <c r="AK25" s="8" t="str">
        <f t="shared" si="4"/>
        <v/>
      </c>
      <c r="AL25" s="8" t="str">
        <f t="shared" si="5"/>
        <v/>
      </c>
      <c r="AM25" s="176"/>
      <c r="AN25" s="126"/>
      <c r="AO25" s="50"/>
      <c r="AS25" s="7"/>
      <c r="AT25" s="7"/>
    </row>
    <row r="26" spans="2:46" s="51" customFormat="1" ht="33.75" customHeight="1" x14ac:dyDescent="0.25">
      <c r="B26" s="99">
        <f>'(1) Summary Sheet'!B27</f>
        <v>0</v>
      </c>
      <c r="C26" s="99">
        <f>'(1) Summary Sheet'!C27</f>
        <v>0</v>
      </c>
      <c r="D26" s="187">
        <v>21</v>
      </c>
      <c r="F26" s="119"/>
      <c r="G26" s="119"/>
      <c r="H26" s="119"/>
      <c r="I26" s="119"/>
      <c r="J26" s="120"/>
      <c r="K26" s="119"/>
      <c r="L26" s="119"/>
      <c r="M26" s="119"/>
      <c r="N26" s="119"/>
      <c r="O26" s="119"/>
      <c r="P26" s="119"/>
      <c r="Q26" s="119"/>
      <c r="R26" s="119"/>
      <c r="S26" s="119"/>
      <c r="T26" s="119"/>
      <c r="U26" s="119"/>
      <c r="V26" s="119"/>
      <c r="W26" s="120"/>
      <c r="X26" s="220">
        <f t="shared" si="0"/>
        <v>18</v>
      </c>
      <c r="Y26" s="221"/>
      <c r="Z26" s="200"/>
      <c r="AA26" s="47"/>
      <c r="AB26" s="310"/>
      <c r="AC26" s="311"/>
      <c r="AD26" s="312"/>
      <c r="AE26" s="48"/>
      <c r="AF26" s="125"/>
      <c r="AG26" s="48"/>
      <c r="AH26" s="72" t="str">
        <f t="shared" si="1"/>
        <v/>
      </c>
      <c r="AI26" s="72" t="str">
        <f t="shared" si="2"/>
        <v/>
      </c>
      <c r="AJ26" s="72" t="str">
        <f t="shared" si="3"/>
        <v/>
      </c>
      <c r="AK26" s="72" t="str">
        <f t="shared" si="4"/>
        <v/>
      </c>
      <c r="AL26" s="72" t="str">
        <f t="shared" si="5"/>
        <v/>
      </c>
      <c r="AM26" s="176"/>
      <c r="AN26" s="125"/>
      <c r="AO26" s="50"/>
      <c r="AS26" s="7"/>
      <c r="AT26" s="7"/>
    </row>
    <row r="27" spans="2:46" s="51" customFormat="1" ht="33.75" customHeight="1" x14ac:dyDescent="0.25">
      <c r="B27" s="100">
        <f>'(1) Summary Sheet'!B28</f>
        <v>0</v>
      </c>
      <c r="C27" s="100">
        <f>'(1) Summary Sheet'!C28</f>
        <v>0</v>
      </c>
      <c r="D27" s="188">
        <v>22</v>
      </c>
      <c r="F27" s="121"/>
      <c r="G27" s="121"/>
      <c r="H27" s="121"/>
      <c r="I27" s="121"/>
      <c r="J27" s="122"/>
      <c r="K27" s="121"/>
      <c r="L27" s="121"/>
      <c r="M27" s="121"/>
      <c r="N27" s="121"/>
      <c r="O27" s="121"/>
      <c r="P27" s="121"/>
      <c r="Q27" s="121"/>
      <c r="R27" s="121"/>
      <c r="S27" s="121"/>
      <c r="T27" s="121"/>
      <c r="U27" s="121"/>
      <c r="V27" s="121"/>
      <c r="W27" s="122"/>
      <c r="X27" s="222">
        <f t="shared" si="0"/>
        <v>18</v>
      </c>
      <c r="Y27" s="221"/>
      <c r="AA27" s="47"/>
      <c r="AB27" s="307"/>
      <c r="AC27" s="308"/>
      <c r="AD27" s="309"/>
      <c r="AE27" s="48"/>
      <c r="AF27" s="126"/>
      <c r="AG27" s="48"/>
      <c r="AH27" s="8" t="str">
        <f t="shared" si="1"/>
        <v/>
      </c>
      <c r="AI27" s="8" t="str">
        <f t="shared" si="2"/>
        <v/>
      </c>
      <c r="AJ27" s="8" t="str">
        <f t="shared" si="3"/>
        <v/>
      </c>
      <c r="AK27" s="8" t="str">
        <f t="shared" si="4"/>
        <v/>
      </c>
      <c r="AL27" s="8" t="str">
        <f t="shared" si="5"/>
        <v/>
      </c>
      <c r="AM27" s="176"/>
      <c r="AN27" s="126"/>
      <c r="AO27" s="50"/>
      <c r="AS27" s="7"/>
      <c r="AT27" s="7"/>
    </row>
    <row r="28" spans="2:46" s="51" customFormat="1" ht="33.75" customHeight="1" x14ac:dyDescent="0.25">
      <c r="B28" s="99">
        <f>'(1) Summary Sheet'!B29</f>
        <v>0</v>
      </c>
      <c r="C28" s="99">
        <f>'(1) Summary Sheet'!C29</f>
        <v>0</v>
      </c>
      <c r="D28" s="187">
        <v>23</v>
      </c>
      <c r="F28" s="119"/>
      <c r="G28" s="119"/>
      <c r="H28" s="119"/>
      <c r="I28" s="119"/>
      <c r="J28" s="120"/>
      <c r="K28" s="119"/>
      <c r="L28" s="119"/>
      <c r="M28" s="119"/>
      <c r="N28" s="119"/>
      <c r="O28" s="119"/>
      <c r="P28" s="119"/>
      <c r="Q28" s="119"/>
      <c r="R28" s="119"/>
      <c r="S28" s="119"/>
      <c r="T28" s="119"/>
      <c r="U28" s="119"/>
      <c r="V28" s="119"/>
      <c r="W28" s="120"/>
      <c r="X28" s="220">
        <f t="shared" si="0"/>
        <v>18</v>
      </c>
      <c r="Y28" s="221"/>
      <c r="AA28" s="47"/>
      <c r="AB28" s="310"/>
      <c r="AC28" s="311"/>
      <c r="AD28" s="312"/>
      <c r="AE28" s="48"/>
      <c r="AF28" s="125"/>
      <c r="AG28" s="48"/>
      <c r="AH28" s="72" t="str">
        <f t="shared" si="1"/>
        <v/>
      </c>
      <c r="AI28" s="72" t="str">
        <f t="shared" si="2"/>
        <v/>
      </c>
      <c r="AJ28" s="72" t="str">
        <f t="shared" si="3"/>
        <v/>
      </c>
      <c r="AK28" s="72" t="str">
        <f t="shared" si="4"/>
        <v/>
      </c>
      <c r="AL28" s="72" t="str">
        <f t="shared" si="5"/>
        <v/>
      </c>
      <c r="AM28" s="176"/>
      <c r="AN28" s="125"/>
      <c r="AO28" s="50"/>
      <c r="AS28" s="7"/>
      <c r="AT28" s="7"/>
    </row>
    <row r="29" spans="2:46" s="51" customFormat="1" ht="33.75" customHeight="1" x14ac:dyDescent="0.25">
      <c r="B29" s="100">
        <f>'(1) Summary Sheet'!B30</f>
        <v>0</v>
      </c>
      <c r="C29" s="100">
        <f>'(1) Summary Sheet'!C30</f>
        <v>0</v>
      </c>
      <c r="D29" s="188">
        <v>24</v>
      </c>
      <c r="F29" s="121"/>
      <c r="G29" s="121"/>
      <c r="H29" s="121"/>
      <c r="I29" s="121"/>
      <c r="J29" s="122"/>
      <c r="K29" s="121"/>
      <c r="L29" s="121"/>
      <c r="M29" s="121"/>
      <c r="N29" s="121"/>
      <c r="O29" s="121"/>
      <c r="P29" s="121"/>
      <c r="Q29" s="121"/>
      <c r="R29" s="121"/>
      <c r="S29" s="121"/>
      <c r="T29" s="121"/>
      <c r="U29" s="121"/>
      <c r="V29" s="121"/>
      <c r="W29" s="122"/>
      <c r="X29" s="222">
        <f t="shared" si="0"/>
        <v>18</v>
      </c>
      <c r="Y29" s="221"/>
      <c r="Z29" s="200"/>
      <c r="AA29" s="47"/>
      <c r="AB29" s="307"/>
      <c r="AC29" s="308"/>
      <c r="AD29" s="309"/>
      <c r="AE29" s="48"/>
      <c r="AF29" s="126"/>
      <c r="AG29" s="48"/>
      <c r="AH29" s="8" t="str">
        <f t="shared" si="1"/>
        <v/>
      </c>
      <c r="AI29" s="8" t="str">
        <f t="shared" si="2"/>
        <v/>
      </c>
      <c r="AJ29" s="8" t="str">
        <f t="shared" si="3"/>
        <v/>
      </c>
      <c r="AK29" s="8" t="str">
        <f t="shared" si="4"/>
        <v/>
      </c>
      <c r="AL29" s="8" t="str">
        <f t="shared" si="5"/>
        <v/>
      </c>
      <c r="AM29" s="176"/>
      <c r="AN29" s="126"/>
      <c r="AO29" s="50"/>
      <c r="AS29" s="7"/>
      <c r="AT29" s="7"/>
    </row>
    <row r="30" spans="2:46" s="51" customFormat="1" ht="33.75" customHeight="1" thickBot="1" x14ac:dyDescent="0.3">
      <c r="B30" s="99">
        <f>'(1) Summary Sheet'!B31</f>
        <v>0</v>
      </c>
      <c r="C30" s="99">
        <f>'(1) Summary Sheet'!C31</f>
        <v>0</v>
      </c>
      <c r="D30" s="187">
        <v>25</v>
      </c>
      <c r="F30" s="119"/>
      <c r="G30" s="119"/>
      <c r="H30" s="119"/>
      <c r="I30" s="119"/>
      <c r="J30" s="120"/>
      <c r="K30" s="119"/>
      <c r="L30" s="119"/>
      <c r="M30" s="119"/>
      <c r="N30" s="119"/>
      <c r="O30" s="119"/>
      <c r="P30" s="119"/>
      <c r="Q30" s="119"/>
      <c r="R30" s="119"/>
      <c r="S30" s="119"/>
      <c r="T30" s="119"/>
      <c r="U30" s="119"/>
      <c r="V30" s="195"/>
      <c r="W30" s="198"/>
      <c r="X30" s="223">
        <f t="shared" si="0"/>
        <v>18</v>
      </c>
      <c r="Y30" s="221"/>
      <c r="AA30" s="47"/>
      <c r="AB30" s="324"/>
      <c r="AC30" s="325"/>
      <c r="AD30" s="326"/>
      <c r="AE30" s="48"/>
      <c r="AF30" s="125"/>
      <c r="AG30" s="48"/>
      <c r="AH30" s="72" t="str">
        <f t="shared" si="1"/>
        <v/>
      </c>
      <c r="AI30" s="72" t="str">
        <f t="shared" si="2"/>
        <v/>
      </c>
      <c r="AJ30" s="72" t="str">
        <f t="shared" si="3"/>
        <v/>
      </c>
      <c r="AK30" s="72" t="str">
        <f t="shared" si="4"/>
        <v/>
      </c>
      <c r="AL30" s="72" t="str">
        <f t="shared" si="5"/>
        <v/>
      </c>
      <c r="AM30" s="176"/>
      <c r="AN30" s="125"/>
      <c r="AO30" s="50"/>
      <c r="AS30" s="7"/>
      <c r="AT30" s="7"/>
    </row>
    <row r="31" spans="2:46" ht="26.1" customHeight="1" thickBot="1" x14ac:dyDescent="0.3">
      <c r="B31" s="69"/>
      <c r="M31" s="186"/>
      <c r="N31" s="186"/>
      <c r="O31" s="186"/>
      <c r="P31" s="186"/>
      <c r="Q31" s="186"/>
      <c r="R31" s="186"/>
      <c r="S31" s="186"/>
      <c r="T31" s="73" t="s">
        <v>9</v>
      </c>
      <c r="U31" s="53"/>
      <c r="V31" s="6"/>
      <c r="W31" s="5"/>
      <c r="X31" s="54"/>
      <c r="Y31" s="181"/>
      <c r="Z31" s="177"/>
      <c r="AA31" s="79"/>
      <c r="AB31" s="73" t="s">
        <v>14</v>
      </c>
      <c r="AC31" s="85"/>
      <c r="AD31" s="5"/>
      <c r="AF31" s="9"/>
      <c r="AG31" s="79"/>
      <c r="AH31" s="73" t="s">
        <v>8</v>
      </c>
      <c r="AI31" s="53"/>
      <c r="AJ31" s="53"/>
      <c r="AK31" s="53"/>
      <c r="AL31" s="54"/>
      <c r="AM31" s="181"/>
      <c r="AS31" s="1"/>
      <c r="AT31" s="1"/>
    </row>
    <row r="32" spans="2:46" ht="21.9" customHeight="1" thickBot="1" x14ac:dyDescent="0.3">
      <c r="M32" s="128"/>
      <c r="N32" s="128"/>
      <c r="O32" s="128"/>
      <c r="P32" s="128"/>
      <c r="Q32" s="128"/>
      <c r="R32" s="128"/>
      <c r="S32" s="128"/>
      <c r="T32" s="316" t="s">
        <v>7</v>
      </c>
      <c r="U32" s="317"/>
      <c r="V32" s="317" t="s">
        <v>6</v>
      </c>
      <c r="W32" s="317"/>
      <c r="X32" s="56" t="s">
        <v>5</v>
      </c>
      <c r="Y32" s="181"/>
      <c r="Z32" s="128"/>
      <c r="AB32" s="55" t="s">
        <v>7</v>
      </c>
      <c r="AC32" s="128" t="s">
        <v>6</v>
      </c>
      <c r="AD32" s="56" t="s">
        <v>5</v>
      </c>
      <c r="AH32" s="101">
        <f>COUNTIF(AH6:AH30,"x")</f>
        <v>0</v>
      </c>
      <c r="AI32" s="102">
        <f>COUNTIF(AI6:AI30,"x")</f>
        <v>0</v>
      </c>
      <c r="AJ32" s="105">
        <f>COUNTIF(AJ6:AJ30,"x")</f>
        <v>0</v>
      </c>
      <c r="AK32" s="103">
        <f>COUNTIF(AK6:AK30,"x")</f>
        <v>0</v>
      </c>
      <c r="AL32" s="104">
        <f>COUNTIF(AL6:AL30,"x")</f>
        <v>0</v>
      </c>
      <c r="AM32" s="182"/>
      <c r="AO32" s="4"/>
      <c r="AP32" s="52"/>
      <c r="AQ32" s="52"/>
      <c r="AR32" s="52"/>
    </row>
    <row r="33" spans="4:44" ht="25.5" customHeight="1" x14ac:dyDescent="0.25">
      <c r="Q33" s="334" t="s">
        <v>33</v>
      </c>
      <c r="R33" s="335"/>
      <c r="S33" s="335"/>
      <c r="T33" s="318" t="s">
        <v>125</v>
      </c>
      <c r="U33" s="319"/>
      <c r="V33" s="327">
        <f>COUNTIF(X6:X30,"&lt;15")</f>
        <v>0</v>
      </c>
      <c r="W33" s="327"/>
      <c r="X33" s="74">
        <f>IFERROR(V33/SUM(V33:V35),"")</f>
        <v>0</v>
      </c>
      <c r="Y33" s="218"/>
      <c r="Z33" s="169"/>
      <c r="AA33" s="129" t="s">
        <v>33</v>
      </c>
      <c r="AB33" s="171" t="s">
        <v>115</v>
      </c>
      <c r="AC33" s="76">
        <f>COUNTIF(AB6:AB30,"&lt;6")</f>
        <v>0</v>
      </c>
      <c r="AD33" s="74" t="str">
        <f>IFERROR(AC33/SUM(AC33:AC35),"")</f>
        <v/>
      </c>
      <c r="AF33"/>
      <c r="AG33" s="14"/>
      <c r="AH33" s="3" t="str">
        <f>IFERROR(AH32/SUM($AH$32:$AL$32),"")</f>
        <v/>
      </c>
      <c r="AI33" s="57" t="str">
        <f>IFERROR(AI32/SUM($AH$32:$AL$32),"")</f>
        <v/>
      </c>
      <c r="AJ33" s="57" t="str">
        <f>IFERROR(AJ32/SUM($AH$32:$AL$32),"")</f>
        <v/>
      </c>
      <c r="AK33" s="57" t="str">
        <f>IFERROR(AK32/SUM($AH$32:$AL$32),"")</f>
        <v/>
      </c>
      <c r="AL33" s="2" t="str">
        <f>IFERROR(AL32/SUM($AH$32:$AL$32),"")</f>
        <v/>
      </c>
      <c r="AM33" s="178"/>
      <c r="AO33" s="9"/>
      <c r="AP33" s="52"/>
      <c r="AQ33" s="52"/>
      <c r="AR33" s="52"/>
    </row>
    <row r="34" spans="4:44" ht="25.5" customHeight="1" x14ac:dyDescent="0.25">
      <c r="Q34" s="334" t="s">
        <v>34</v>
      </c>
      <c r="R34" s="335"/>
      <c r="S34" s="335"/>
      <c r="T34" s="320" t="s">
        <v>126</v>
      </c>
      <c r="U34" s="321"/>
      <c r="V34" s="328">
        <f>COUNTIFS(X6:X30,"&lt;17",X6:X30,"&gt;14")</f>
        <v>0</v>
      </c>
      <c r="W34" s="328"/>
      <c r="X34" s="74">
        <f>IFERROR(V34/SUM(V33:V35),"")</f>
        <v>0</v>
      </c>
      <c r="Y34" s="218"/>
      <c r="Z34" s="169"/>
      <c r="AA34" s="129" t="s">
        <v>34</v>
      </c>
      <c r="AB34" s="84">
        <v>6</v>
      </c>
      <c r="AC34" s="77">
        <f>COUNTIF(AB6:AB30,"6")</f>
        <v>0</v>
      </c>
      <c r="AD34" s="74" t="str">
        <f>IFERROR(AC34/SUM(AC33:AC35),"")</f>
        <v/>
      </c>
      <c r="AF34"/>
      <c r="AG34" s="14"/>
      <c r="AH34" s="336" t="s">
        <v>4</v>
      </c>
      <c r="AI34" s="330" t="s">
        <v>3</v>
      </c>
      <c r="AJ34" s="330" t="s">
        <v>2</v>
      </c>
      <c r="AK34" s="330" t="s">
        <v>1</v>
      </c>
      <c r="AL34" s="332" t="s">
        <v>0</v>
      </c>
      <c r="AM34" s="179"/>
      <c r="AP34" s="52"/>
      <c r="AQ34" s="52"/>
      <c r="AR34" s="52"/>
    </row>
    <row r="35" spans="4:44" ht="27.75" customHeight="1" thickBot="1" x14ac:dyDescent="0.3">
      <c r="Q35" s="334" t="s">
        <v>35</v>
      </c>
      <c r="R35" s="335"/>
      <c r="S35" s="335"/>
      <c r="T35" s="322" t="s">
        <v>127</v>
      </c>
      <c r="U35" s="323"/>
      <c r="V35" s="329">
        <f>COUNTIF(X6:X30,"&gt;16")</f>
        <v>25</v>
      </c>
      <c r="W35" s="329"/>
      <c r="X35" s="75">
        <f>IFERROR(V35/SUM(V33:V35),"")</f>
        <v>1</v>
      </c>
      <c r="Y35" s="218"/>
      <c r="Z35" s="169"/>
      <c r="AA35" s="129" t="s">
        <v>35</v>
      </c>
      <c r="AB35" s="172" t="s">
        <v>116</v>
      </c>
      <c r="AC35" s="78">
        <f>COUNTIF(AB6:AB30,"&gt;6")</f>
        <v>0</v>
      </c>
      <c r="AD35" s="75" t="str">
        <f>IFERROR(AC35/SUM(AC33:AC35),"")</f>
        <v/>
      </c>
      <c r="AF35"/>
      <c r="AG35" s="14"/>
      <c r="AH35" s="337"/>
      <c r="AI35" s="331"/>
      <c r="AJ35" s="331"/>
      <c r="AK35" s="331"/>
      <c r="AL35" s="333"/>
      <c r="AM35" s="179"/>
      <c r="AO35" s="52"/>
      <c r="AP35" s="1"/>
      <c r="AQ35" s="1"/>
      <c r="AR35" s="1"/>
    </row>
    <row r="36" spans="4:44" ht="13.5" customHeight="1" x14ac:dyDescent="0.25">
      <c r="AB36" s="86"/>
      <c r="AC36" s="1"/>
      <c r="AD36"/>
      <c r="AE36" s="7"/>
      <c r="AF36"/>
      <c r="AG36" s="14"/>
      <c r="AH36" s="58"/>
      <c r="AI36" s="1"/>
      <c r="AJ36" s="1"/>
      <c r="AK36" s="1"/>
      <c r="AL36" s="1"/>
      <c r="AM36" s="1"/>
      <c r="AN36" s="1"/>
      <c r="AO36" s="1"/>
      <c r="AP36" s="52"/>
      <c r="AQ36" s="52"/>
      <c r="AR36" s="52"/>
    </row>
    <row r="37" spans="4:44" s="1" customFormat="1" hidden="1" x14ac:dyDescent="0.25">
      <c r="Y37" s="7"/>
      <c r="AA37" s="7"/>
      <c r="AB37" s="52"/>
      <c r="AC37" s="52"/>
      <c r="AD37"/>
      <c r="AE37" s="50"/>
      <c r="AF37"/>
      <c r="AG37" s="14"/>
      <c r="AH37" s="59"/>
      <c r="AI37" s="52"/>
      <c r="AJ37" s="52"/>
      <c r="AK37" s="52"/>
      <c r="AL37" s="52"/>
      <c r="AM37" s="52"/>
      <c r="AN37" s="52"/>
      <c r="AO37" s="52"/>
      <c r="AP37" s="52"/>
      <c r="AQ37" s="52"/>
      <c r="AR37" s="52"/>
    </row>
    <row r="38" spans="4:44" s="1" customFormat="1" hidden="1" x14ac:dyDescent="0.25">
      <c r="Y38" s="7"/>
      <c r="AA38" s="7"/>
      <c r="AB38" s="52"/>
      <c r="AC38" s="52"/>
      <c r="AD38"/>
      <c r="AE38" s="50"/>
      <c r="AF38"/>
      <c r="AG38" s="14"/>
      <c r="AH38" s="59"/>
      <c r="AI38" s="52"/>
      <c r="AJ38" s="52"/>
      <c r="AK38" s="52"/>
      <c r="AL38" s="52"/>
      <c r="AM38" s="52"/>
      <c r="AN38" s="52"/>
      <c r="AO38" s="52"/>
      <c r="AP38" s="52"/>
      <c r="AQ38" s="52"/>
      <c r="AR38" s="52"/>
    </row>
    <row r="39" spans="4:44" s="1" customFormat="1" hidden="1" x14ac:dyDescent="0.25">
      <c r="Y39" s="7"/>
      <c r="AA39" s="7"/>
      <c r="AB39" s="52"/>
      <c r="AC39" s="52"/>
      <c r="AD39"/>
      <c r="AE39" s="50"/>
      <c r="AF39"/>
      <c r="AG39" s="14"/>
      <c r="AH39" s="59"/>
      <c r="AI39" s="52"/>
      <c r="AJ39" s="52"/>
      <c r="AK39" s="52"/>
      <c r="AL39" s="52"/>
      <c r="AM39" s="52"/>
      <c r="AN39" s="52"/>
      <c r="AO39" s="52"/>
      <c r="AP39" s="52"/>
      <c r="AQ39" s="52"/>
      <c r="AR39" s="52"/>
    </row>
    <row r="40" spans="4:44" s="1" customFormat="1" hidden="1" x14ac:dyDescent="0.25">
      <c r="D40" s="52"/>
      <c r="E40" s="52"/>
      <c r="F40" s="52"/>
      <c r="G40" s="52"/>
      <c r="H40" s="52"/>
      <c r="I40" s="52"/>
      <c r="J40" s="52"/>
      <c r="K40" s="52"/>
      <c r="L40" s="52"/>
      <c r="M40" s="52"/>
      <c r="N40" s="52"/>
      <c r="O40" s="52"/>
      <c r="P40" s="52"/>
      <c r="Q40" s="52"/>
      <c r="R40" s="52"/>
      <c r="S40" s="52"/>
      <c r="T40" s="52"/>
      <c r="U40" s="52"/>
      <c r="V40" s="52"/>
      <c r="W40" s="52"/>
      <c r="X40" s="52"/>
      <c r="Y40" s="50"/>
      <c r="Z40" s="52"/>
      <c r="AA40" s="50"/>
      <c r="AB40" s="52"/>
      <c r="AC40" s="52"/>
      <c r="AD40" s="52"/>
      <c r="AE40" s="50"/>
      <c r="AG40" s="50"/>
      <c r="AH40" s="52"/>
      <c r="AI40" s="52"/>
      <c r="AJ40" s="52"/>
      <c r="AK40" s="52"/>
      <c r="AL40" s="52"/>
      <c r="AM40" s="52"/>
      <c r="AN40" s="52"/>
      <c r="AO40" s="52"/>
      <c r="AP40" s="52"/>
      <c r="AQ40" s="52"/>
      <c r="AR40" s="52"/>
    </row>
    <row r="41" spans="4:44" s="1" customFormat="1" hidden="1" x14ac:dyDescent="0.25">
      <c r="D41" s="52"/>
      <c r="E41" s="52"/>
      <c r="F41" s="52"/>
      <c r="G41" s="52"/>
      <c r="H41" s="52"/>
      <c r="I41" s="52"/>
      <c r="J41" s="52"/>
      <c r="K41" s="52"/>
      <c r="L41" s="52"/>
      <c r="M41" s="52"/>
      <c r="N41" s="52"/>
      <c r="O41" s="52"/>
      <c r="P41" s="52"/>
      <c r="Q41" s="52"/>
      <c r="R41" s="52"/>
      <c r="S41" s="52"/>
      <c r="T41" s="52"/>
      <c r="U41" s="52"/>
      <c r="V41" s="52"/>
      <c r="W41" s="52"/>
      <c r="X41" s="52"/>
      <c r="Y41" s="50"/>
      <c r="Z41" s="52"/>
      <c r="AA41" s="50"/>
      <c r="AB41" s="52"/>
      <c r="AC41" s="52"/>
      <c r="AD41" s="52"/>
      <c r="AE41" s="50"/>
      <c r="AG41" s="50"/>
      <c r="AH41" s="52"/>
      <c r="AI41" s="52"/>
      <c r="AJ41" s="52"/>
      <c r="AK41" s="52"/>
      <c r="AL41" s="52"/>
      <c r="AM41" s="52"/>
      <c r="AN41" s="52"/>
      <c r="AO41" s="52"/>
      <c r="AP41" s="52"/>
      <c r="AQ41" s="52"/>
      <c r="AR41" s="52"/>
    </row>
    <row r="42" spans="4:44" s="1" customFormat="1" hidden="1" x14ac:dyDescent="0.25">
      <c r="D42" s="52"/>
      <c r="E42" s="52"/>
      <c r="F42" s="52"/>
      <c r="G42" s="52"/>
      <c r="H42" s="52"/>
      <c r="I42" s="52"/>
      <c r="J42" s="52"/>
      <c r="K42" s="52"/>
      <c r="L42" s="52"/>
      <c r="M42" s="52"/>
      <c r="N42" s="52"/>
      <c r="O42" s="52"/>
      <c r="P42" s="52"/>
      <c r="Q42" s="52"/>
      <c r="R42" s="52"/>
      <c r="S42" s="52"/>
      <c r="T42" s="52"/>
      <c r="U42" s="52"/>
      <c r="V42" s="52"/>
      <c r="W42" s="52"/>
      <c r="X42" s="52"/>
      <c r="Y42" s="50"/>
      <c r="Z42" s="52"/>
      <c r="AA42" s="50"/>
      <c r="AB42" s="52"/>
      <c r="AC42" s="52"/>
      <c r="AD42" s="52"/>
      <c r="AE42" s="50"/>
      <c r="AF42" s="52"/>
      <c r="AG42" s="50"/>
      <c r="AH42" s="52"/>
      <c r="AI42" s="52"/>
      <c r="AJ42" s="52"/>
      <c r="AK42" s="52"/>
      <c r="AL42" s="52"/>
      <c r="AM42" s="52"/>
      <c r="AN42" s="52"/>
      <c r="AO42" s="52"/>
      <c r="AP42" s="52"/>
      <c r="AQ42" s="52"/>
      <c r="AR42" s="52"/>
    </row>
    <row r="43" spans="4:44" s="1" customFormat="1" hidden="1" x14ac:dyDescent="0.25">
      <c r="D43" s="52"/>
      <c r="E43" s="52"/>
      <c r="F43" s="52"/>
      <c r="G43" s="52"/>
      <c r="H43" s="52"/>
      <c r="I43" s="52"/>
      <c r="J43" s="52"/>
      <c r="K43" s="52"/>
      <c r="L43" s="52"/>
      <c r="M43" s="52"/>
      <c r="N43" s="52"/>
      <c r="O43" s="52"/>
      <c r="P43" s="52"/>
      <c r="Q43" s="52"/>
      <c r="R43" s="52"/>
      <c r="S43" s="52"/>
      <c r="T43" s="52"/>
      <c r="U43" s="52"/>
      <c r="V43" s="52"/>
      <c r="W43" s="52"/>
      <c r="X43" s="52"/>
      <c r="Y43" s="50"/>
      <c r="Z43" s="52"/>
      <c r="AA43" s="50"/>
      <c r="AB43" s="52"/>
      <c r="AC43" s="52"/>
      <c r="AD43" s="52"/>
      <c r="AE43" s="50"/>
      <c r="AF43" s="52"/>
      <c r="AG43" s="50"/>
      <c r="AH43" s="52"/>
      <c r="AI43" s="52"/>
      <c r="AJ43" s="52"/>
      <c r="AK43" s="52"/>
      <c r="AL43" s="52"/>
      <c r="AM43" s="52"/>
      <c r="AN43" s="52"/>
      <c r="AO43" s="52"/>
      <c r="AP43" s="43"/>
      <c r="AQ43" s="43"/>
      <c r="AR43" s="43"/>
    </row>
  </sheetData>
  <sheetProtection selectLockedCells="1"/>
  <mergeCells count="55">
    <mergeCell ref="AK34:AK35"/>
    <mergeCell ref="AL34:AL35"/>
    <mergeCell ref="Q33:S33"/>
    <mergeCell ref="Q34:S34"/>
    <mergeCell ref="Q35:S35"/>
    <mergeCell ref="AH34:AH35"/>
    <mergeCell ref="AI34:AI35"/>
    <mergeCell ref="AJ34:AJ35"/>
    <mergeCell ref="T32:U32"/>
    <mergeCell ref="T33:U33"/>
    <mergeCell ref="T34:U34"/>
    <mergeCell ref="T35:U35"/>
    <mergeCell ref="AB30:AD30"/>
    <mergeCell ref="V33:W33"/>
    <mergeCell ref="V34:W34"/>
    <mergeCell ref="V35:W35"/>
    <mergeCell ref="V32:W32"/>
    <mergeCell ref="AB27:AD27"/>
    <mergeCell ref="AB28:AD28"/>
    <mergeCell ref="AB29:AD29"/>
    <mergeCell ref="AB24:AD24"/>
    <mergeCell ref="AB25:AD25"/>
    <mergeCell ref="AB26:AD26"/>
    <mergeCell ref="AB21:AD21"/>
    <mergeCell ref="AB22:AD22"/>
    <mergeCell ref="AB23:AD23"/>
    <mergeCell ref="AB18:AD18"/>
    <mergeCell ref="AB19:AD19"/>
    <mergeCell ref="AB20:AD20"/>
    <mergeCell ref="AB15:AD15"/>
    <mergeCell ref="AB16:AD16"/>
    <mergeCell ref="AB17:AD17"/>
    <mergeCell ref="AB12:AD12"/>
    <mergeCell ref="AB13:AD13"/>
    <mergeCell ref="AB14:AD14"/>
    <mergeCell ref="AB9:AD9"/>
    <mergeCell ref="AB10:AD10"/>
    <mergeCell ref="AB11:AD11"/>
    <mergeCell ref="AB6:AD6"/>
    <mergeCell ref="AB7:AD7"/>
    <mergeCell ref="AB8:AD8"/>
    <mergeCell ref="B4:C4"/>
    <mergeCell ref="AB4:AD4"/>
    <mergeCell ref="AF4:AF5"/>
    <mergeCell ref="AH4:AL4"/>
    <mergeCell ref="AN4:AN5"/>
    <mergeCell ref="B5:C5"/>
    <mergeCell ref="AB5:AD5"/>
    <mergeCell ref="X4:X5"/>
    <mergeCell ref="F2:X2"/>
    <mergeCell ref="AB2:AD2"/>
    <mergeCell ref="AF2:AN2"/>
    <mergeCell ref="F3:X3"/>
    <mergeCell ref="AB3:AD3"/>
    <mergeCell ref="AF3:AN3"/>
  </mergeCells>
  <conditionalFormatting sqref="AP43:AR1048576">
    <cfRule type="cellIs" dxfId="71" priority="103" operator="equal">
      <formula>4</formula>
    </cfRule>
    <cfRule type="cellIs" dxfId="70" priority="104" operator="equal">
      <formula>1</formula>
    </cfRule>
  </conditionalFormatting>
  <conditionalFormatting sqref="AD31 V31:W31 M31:S31">
    <cfRule type="cellIs" dxfId="69" priority="102" operator="greaterThan">
      <formula>11</formula>
    </cfRule>
  </conditionalFormatting>
  <conditionalFormatting sqref="F6:I30 J7 V6:V7 K6:U30 W6:Y30">
    <cfRule type="containsBlanks" priority="100" stopIfTrue="1">
      <formula>LEN(TRIM(F6))=0</formula>
    </cfRule>
    <cfRule type="cellIs" dxfId="68" priority="101" operator="lessThan">
      <formula>15</formula>
    </cfRule>
  </conditionalFormatting>
  <conditionalFormatting sqref="V8">
    <cfRule type="containsBlanks" priority="98" stopIfTrue="1">
      <formula>LEN(TRIM(V8))=0</formula>
    </cfRule>
    <cfRule type="cellIs" dxfId="67" priority="99" operator="lessThan">
      <formula>11</formula>
    </cfRule>
  </conditionalFormatting>
  <conditionalFormatting sqref="V10">
    <cfRule type="containsBlanks" priority="96" stopIfTrue="1">
      <formula>LEN(TRIM(V10))=0</formula>
    </cfRule>
    <cfRule type="cellIs" dxfId="66" priority="97" operator="lessThan">
      <formula>11</formula>
    </cfRule>
  </conditionalFormatting>
  <conditionalFormatting sqref="V12">
    <cfRule type="containsBlanks" priority="94" stopIfTrue="1">
      <formula>LEN(TRIM(V12))=0</formula>
    </cfRule>
    <cfRule type="cellIs" dxfId="65" priority="95" operator="lessThan">
      <formula>11</formula>
    </cfRule>
  </conditionalFormatting>
  <conditionalFormatting sqref="V14">
    <cfRule type="containsBlanks" priority="92" stopIfTrue="1">
      <formula>LEN(TRIM(V14))=0</formula>
    </cfRule>
    <cfRule type="cellIs" dxfId="64" priority="93" operator="lessThan">
      <formula>11</formula>
    </cfRule>
  </conditionalFormatting>
  <conditionalFormatting sqref="V16">
    <cfRule type="containsBlanks" priority="90" stopIfTrue="1">
      <formula>LEN(TRIM(V16))=0</formula>
    </cfRule>
    <cfRule type="cellIs" dxfId="63" priority="91" operator="lessThan">
      <formula>11</formula>
    </cfRule>
  </conditionalFormatting>
  <conditionalFormatting sqref="V18">
    <cfRule type="containsBlanks" priority="88" stopIfTrue="1">
      <formula>LEN(TRIM(V18))=0</formula>
    </cfRule>
    <cfRule type="cellIs" dxfId="62" priority="89" operator="lessThan">
      <formula>11</formula>
    </cfRule>
  </conditionalFormatting>
  <conditionalFormatting sqref="V20">
    <cfRule type="containsBlanks" priority="86" stopIfTrue="1">
      <formula>LEN(TRIM(V20))=0</formula>
    </cfRule>
    <cfRule type="cellIs" dxfId="61" priority="87" operator="lessThan">
      <formula>11</formula>
    </cfRule>
  </conditionalFormatting>
  <conditionalFormatting sqref="V22">
    <cfRule type="containsBlanks" priority="84" stopIfTrue="1">
      <formula>LEN(TRIM(V22))=0</formula>
    </cfRule>
    <cfRule type="cellIs" dxfId="60" priority="85" operator="lessThan">
      <formula>11</formula>
    </cfRule>
  </conditionalFormatting>
  <conditionalFormatting sqref="V24">
    <cfRule type="containsBlanks" priority="82" stopIfTrue="1">
      <formula>LEN(TRIM(V24))=0</formula>
    </cfRule>
    <cfRule type="cellIs" dxfId="59" priority="83" operator="lessThan">
      <formula>11</formula>
    </cfRule>
  </conditionalFormatting>
  <conditionalFormatting sqref="V26">
    <cfRule type="containsBlanks" priority="80" stopIfTrue="1">
      <formula>LEN(TRIM(V26))=0</formula>
    </cfRule>
    <cfRule type="cellIs" dxfId="58" priority="81" operator="lessThan">
      <formula>11</formula>
    </cfRule>
  </conditionalFormatting>
  <conditionalFormatting sqref="V28">
    <cfRule type="containsBlanks" priority="78" stopIfTrue="1">
      <formula>LEN(TRIM(V28))=0</formula>
    </cfRule>
    <cfRule type="cellIs" dxfId="57" priority="79" operator="lessThan">
      <formula>11</formula>
    </cfRule>
  </conditionalFormatting>
  <conditionalFormatting sqref="V30">
    <cfRule type="containsBlanks" priority="76" stopIfTrue="1">
      <formula>LEN(TRIM(V30))=0</formula>
    </cfRule>
    <cfRule type="cellIs" dxfId="56" priority="77" operator="lessThan">
      <formula>11</formula>
    </cfRule>
  </conditionalFormatting>
  <conditionalFormatting sqref="V9">
    <cfRule type="containsBlanks" priority="74" stopIfTrue="1">
      <formula>LEN(TRIM(V9))=0</formula>
    </cfRule>
    <cfRule type="cellIs" dxfId="55" priority="75" operator="lessThan">
      <formula>11</formula>
    </cfRule>
  </conditionalFormatting>
  <conditionalFormatting sqref="V11">
    <cfRule type="containsBlanks" priority="72" stopIfTrue="1">
      <formula>LEN(TRIM(V11))=0</formula>
    </cfRule>
    <cfRule type="cellIs" dxfId="54" priority="73" operator="lessThan">
      <formula>11</formula>
    </cfRule>
  </conditionalFormatting>
  <conditionalFormatting sqref="V13">
    <cfRule type="containsBlanks" priority="70" stopIfTrue="1">
      <formula>LEN(TRIM(V13))=0</formula>
    </cfRule>
    <cfRule type="cellIs" dxfId="53" priority="71" operator="lessThan">
      <formula>11</formula>
    </cfRule>
  </conditionalFormatting>
  <conditionalFormatting sqref="V15">
    <cfRule type="containsBlanks" priority="68" stopIfTrue="1">
      <formula>LEN(TRIM(V15))=0</formula>
    </cfRule>
    <cfRule type="cellIs" dxfId="52" priority="69" operator="lessThan">
      <formula>11</formula>
    </cfRule>
  </conditionalFormatting>
  <conditionalFormatting sqref="V17">
    <cfRule type="containsBlanks" priority="66" stopIfTrue="1">
      <formula>LEN(TRIM(V17))=0</formula>
    </cfRule>
    <cfRule type="cellIs" dxfId="51" priority="67" operator="lessThan">
      <formula>11</formula>
    </cfRule>
  </conditionalFormatting>
  <conditionalFormatting sqref="V19">
    <cfRule type="containsBlanks" priority="64" stopIfTrue="1">
      <formula>LEN(TRIM(V19))=0</formula>
    </cfRule>
    <cfRule type="cellIs" dxfId="50" priority="65" operator="lessThan">
      <formula>11</formula>
    </cfRule>
  </conditionalFormatting>
  <conditionalFormatting sqref="V21">
    <cfRule type="containsBlanks" priority="62" stopIfTrue="1">
      <formula>LEN(TRIM(V21))=0</formula>
    </cfRule>
    <cfRule type="cellIs" dxfId="49" priority="63" operator="lessThan">
      <formula>11</formula>
    </cfRule>
  </conditionalFormatting>
  <conditionalFormatting sqref="V23">
    <cfRule type="containsBlanks" priority="60" stopIfTrue="1">
      <formula>LEN(TRIM(V23))=0</formula>
    </cfRule>
    <cfRule type="cellIs" dxfId="48" priority="61" operator="lessThan">
      <formula>11</formula>
    </cfRule>
  </conditionalFormatting>
  <conditionalFormatting sqref="V25">
    <cfRule type="containsBlanks" priority="58" stopIfTrue="1">
      <formula>LEN(TRIM(V25))=0</formula>
    </cfRule>
    <cfRule type="cellIs" dxfId="47" priority="59" operator="lessThan">
      <formula>11</formula>
    </cfRule>
  </conditionalFormatting>
  <conditionalFormatting sqref="V27">
    <cfRule type="containsBlanks" priority="56" stopIfTrue="1">
      <formula>LEN(TRIM(V27))=0</formula>
    </cfRule>
    <cfRule type="cellIs" dxfId="46" priority="57" operator="lessThan">
      <formula>11</formula>
    </cfRule>
  </conditionalFormatting>
  <conditionalFormatting sqref="V29">
    <cfRule type="containsBlanks" priority="54" stopIfTrue="1">
      <formula>LEN(TRIM(V29))=0</formula>
    </cfRule>
    <cfRule type="cellIs" dxfId="45" priority="55" operator="lessThan">
      <formula>11</formula>
    </cfRule>
  </conditionalFormatting>
  <conditionalFormatting sqref="AF6:AF30">
    <cfRule type="containsBlanks" priority="52" stopIfTrue="1">
      <formula>LEN(TRIM(AF6))=0</formula>
    </cfRule>
    <cfRule type="cellIs" dxfId="44" priority="53" operator="lessThan">
      <formula>51</formula>
    </cfRule>
  </conditionalFormatting>
  <conditionalFormatting sqref="AB6:AB30">
    <cfRule type="cellIs" dxfId="43" priority="51" operator="lessThan">
      <formula>6</formula>
    </cfRule>
  </conditionalFormatting>
  <conditionalFormatting sqref="AB6:AD30">
    <cfRule type="containsBlanks" priority="50" stopIfTrue="1">
      <formula>LEN(TRIM(AB6))=0</formula>
    </cfRule>
  </conditionalFormatting>
  <conditionalFormatting sqref="AN6:AN30">
    <cfRule type="containsBlanks" priority="49" stopIfTrue="1">
      <formula>LEN(TRIM(AN6))=0</formula>
    </cfRule>
  </conditionalFormatting>
  <printOptions horizontalCentered="1" verticalCentered="1"/>
  <pageMargins left="0.3" right="0.3" top="0.3" bottom="0.3" header="0.25" footer="0.25"/>
  <pageSetup scale="49" fitToWidth="0" orientation="landscape" r:id="rId1"/>
  <colBreaks count="1" manualBreakCount="1">
    <brk id="25" min="1" max="34" man="1"/>
  </colBreaks>
  <ignoredErrors>
    <ignoredError sqref="X6:X3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DF3ED"/>
    <pageSetUpPr fitToPage="1"/>
  </sheetPr>
  <dimension ref="A1:DB44"/>
  <sheetViews>
    <sheetView showGridLines="0" topLeftCell="A14" zoomScale="80" zoomScaleNormal="80" workbookViewId="0">
      <selection activeCell="B9" sqref="B9"/>
    </sheetView>
  </sheetViews>
  <sheetFormatPr defaultColWidth="0" defaultRowHeight="0" customHeight="1" zeroHeight="1" x14ac:dyDescent="0.25"/>
  <cols>
    <col min="1" max="1" width="3.375" style="43" customWidth="1"/>
    <col min="2" max="2" width="20.75" style="43" customWidth="1"/>
    <col min="3" max="3" width="3.625" style="43" customWidth="1"/>
    <col min="4" max="4" width="20.875" style="43" customWidth="1"/>
    <col min="5" max="5" width="3.625" style="43" customWidth="1"/>
    <col min="6" max="6" width="20.75" style="43" customWidth="1"/>
    <col min="7" max="7" width="3.625" style="43" customWidth="1"/>
    <col min="8" max="8" width="20.875" style="43" customWidth="1"/>
    <col min="9" max="9" width="9.75" style="43" customWidth="1"/>
    <col min="10" max="10" width="20.75" style="51" customWidth="1"/>
    <col min="11" max="11" width="3.5" style="51" customWidth="1"/>
    <col min="12" max="12" width="20.75" style="51" customWidth="1"/>
    <col min="13" max="13" width="3.625" style="51" customWidth="1"/>
    <col min="14" max="14" width="20.75" style="51" customWidth="1"/>
    <col min="15" max="15" width="3.625" style="51" customWidth="1"/>
    <col min="16" max="16" width="20.75" style="51" customWidth="1"/>
    <col min="17" max="17" width="3.75" style="51" customWidth="1"/>
    <col min="18" max="18" width="20.75" style="51" customWidth="1"/>
    <col min="19" max="19" width="2.875" style="51" customWidth="1"/>
    <col min="20" max="20" width="2.875" style="43" hidden="1" customWidth="1"/>
    <col min="21" max="23" width="9.125" style="43" hidden="1" customWidth="1"/>
    <col min="24" max="106" width="0" style="43" hidden="1" customWidth="1"/>
    <col min="107" max="16384" width="8" style="43" hidden="1"/>
  </cols>
  <sheetData>
    <row r="1" spans="2:25" ht="14.4" thickBot="1" x14ac:dyDescent="0.3"/>
    <row r="2" spans="2:25" ht="54.75" customHeight="1" x14ac:dyDescent="0.25">
      <c r="B2" s="224" t="s">
        <v>31</v>
      </c>
      <c r="C2" s="225"/>
      <c r="D2" s="225"/>
      <c r="E2" s="225"/>
      <c r="F2" s="225"/>
      <c r="G2" s="225"/>
      <c r="H2" s="225"/>
      <c r="I2" s="226"/>
      <c r="J2" s="338" t="s">
        <v>170</v>
      </c>
      <c r="K2" s="339"/>
      <c r="L2" s="339"/>
      <c r="M2" s="339"/>
      <c r="N2" s="339"/>
      <c r="O2" s="339"/>
      <c r="P2" s="339"/>
      <c r="Q2" s="339"/>
      <c r="R2" s="340"/>
    </row>
    <row r="3" spans="2:25" ht="41.25" customHeight="1" thickBot="1" x14ac:dyDescent="0.3">
      <c r="B3" s="227" t="s">
        <v>97</v>
      </c>
      <c r="C3" s="228"/>
      <c r="D3" s="228"/>
      <c r="E3" s="228"/>
      <c r="F3" s="228"/>
      <c r="G3" s="229"/>
      <c r="H3" s="229"/>
      <c r="I3" s="226"/>
      <c r="J3" s="341" t="s">
        <v>185</v>
      </c>
      <c r="K3" s="342"/>
      <c r="L3" s="342"/>
      <c r="M3" s="342"/>
      <c r="N3" s="342"/>
      <c r="O3" s="342"/>
      <c r="P3" s="342"/>
      <c r="Q3" s="342"/>
      <c r="R3" s="343"/>
      <c r="T3" s="44"/>
    </row>
    <row r="4" spans="2:25" ht="33" customHeight="1" thickTop="1" x14ac:dyDescent="0.25">
      <c r="B4" s="348" t="str">
        <f>'(1) Summary Sheet'!B4</f>
        <v xml:space="preserve">Date: </v>
      </c>
      <c r="C4" s="348"/>
      <c r="D4" s="230"/>
      <c r="E4" s="230"/>
      <c r="F4" s="231"/>
      <c r="G4" s="231"/>
      <c r="H4" s="231"/>
      <c r="I4" s="231"/>
      <c r="J4" s="341"/>
      <c r="K4" s="342"/>
      <c r="L4" s="342"/>
      <c r="M4" s="342"/>
      <c r="N4" s="342"/>
      <c r="O4" s="342"/>
      <c r="P4" s="342"/>
      <c r="Q4" s="342"/>
      <c r="R4" s="343"/>
      <c r="T4" s="45"/>
    </row>
    <row r="5" spans="2:25" ht="33" customHeight="1" thickBot="1" x14ac:dyDescent="0.3">
      <c r="B5" s="349" t="str">
        <f>'(1) Summary Sheet'!B5</f>
        <v xml:space="preserve">Room: </v>
      </c>
      <c r="C5" s="349"/>
      <c r="D5" s="232"/>
      <c r="E5" s="232"/>
      <c r="F5" s="231"/>
      <c r="G5" s="231"/>
      <c r="H5" s="231"/>
      <c r="I5" s="231"/>
      <c r="J5" s="344"/>
      <c r="K5" s="345"/>
      <c r="L5" s="345"/>
      <c r="M5" s="345"/>
      <c r="N5" s="345"/>
      <c r="O5" s="345"/>
      <c r="P5" s="345"/>
      <c r="Q5" s="345"/>
      <c r="R5" s="346"/>
      <c r="T5" s="46"/>
    </row>
    <row r="6" spans="2:25" s="51" customFormat="1" ht="18.75" customHeight="1" x14ac:dyDescent="0.25">
      <c r="B6" s="233"/>
      <c r="C6" s="233"/>
      <c r="D6" s="233"/>
      <c r="E6" s="233"/>
      <c r="F6" s="234"/>
      <c r="G6" s="234"/>
      <c r="H6" s="234"/>
      <c r="I6" s="234"/>
      <c r="J6" s="234"/>
      <c r="K6" s="234"/>
      <c r="L6" s="234"/>
      <c r="M6" s="234"/>
      <c r="N6" s="234"/>
      <c r="O6" s="234"/>
      <c r="P6" s="234"/>
      <c r="Q6" s="234"/>
      <c r="R6" s="234"/>
      <c r="S6" s="47"/>
      <c r="T6" s="50"/>
    </row>
    <row r="7" spans="2:25" s="51" customFormat="1" ht="55.8" customHeight="1" thickBot="1" x14ac:dyDescent="0.3">
      <c r="B7" s="347" t="s">
        <v>186</v>
      </c>
      <c r="C7" s="347"/>
      <c r="D7" s="347"/>
      <c r="E7" s="347"/>
      <c r="F7" s="347"/>
      <c r="G7" s="347"/>
      <c r="H7" s="347"/>
      <c r="I7" s="234"/>
      <c r="J7" s="347" t="s">
        <v>187</v>
      </c>
      <c r="K7" s="347"/>
      <c r="L7" s="347"/>
      <c r="M7" s="347"/>
      <c r="N7" s="347"/>
      <c r="O7" s="347"/>
      <c r="P7" s="347"/>
      <c r="Q7" s="347"/>
      <c r="R7" s="347"/>
      <c r="S7" s="47"/>
      <c r="T7" s="50"/>
    </row>
    <row r="8" spans="2:25" s="51" customFormat="1" ht="48" customHeight="1" thickBot="1" x14ac:dyDescent="0.4">
      <c r="B8" s="235" t="s">
        <v>190</v>
      </c>
      <c r="C8" s="236"/>
      <c r="D8" s="235" t="s">
        <v>191</v>
      </c>
      <c r="E8" s="236"/>
      <c r="F8" s="235" t="s">
        <v>178</v>
      </c>
      <c r="G8" s="236"/>
      <c r="H8" s="235" t="s">
        <v>179</v>
      </c>
      <c r="I8" s="237"/>
      <c r="J8" s="235" t="s">
        <v>180</v>
      </c>
      <c r="K8" s="236"/>
      <c r="L8" s="235" t="s">
        <v>181</v>
      </c>
      <c r="M8" s="236"/>
      <c r="N8" s="235" t="s">
        <v>182</v>
      </c>
      <c r="O8" s="236"/>
      <c r="P8" s="235" t="s">
        <v>183</v>
      </c>
      <c r="Q8" s="236"/>
      <c r="R8" s="235" t="s">
        <v>184</v>
      </c>
      <c r="S8" s="47"/>
      <c r="T8" s="50"/>
    </row>
    <row r="9" spans="2:25" s="51" customFormat="1" ht="33.75" customHeight="1" x14ac:dyDescent="0.3">
      <c r="B9" s="238" t="str">
        <f t="array" ref="B9">IFERROR(INDEX('(2) Tracker'!$C$6:$C$30,MATCH(0,IF('(2) Tracker'!$F$6:$F$30="x",COUNTIF(B$8:$B8,'(2) Tracker'!$C$6:$C$30),""),0)),"")</f>
        <v/>
      </c>
      <c r="C9" s="239"/>
      <c r="D9" s="238" t="str">
        <f t="array" ref="D9">IFERROR(INDEX('(2) Tracker'!$C$6:$C$30,MATCH(0,IF('(2) Tracker'!$R$6:$R$30="x",COUNTIF($D$8:D8,'(2) Tracker'!$C$6:$C$30),""),0)),"")</f>
        <v/>
      </c>
      <c r="E9" s="239"/>
      <c r="F9" s="238" t="str">
        <f t="array" ref="F9">IFERROR(INDEX('(2) Tracker'!$C$6:$C$30,MATCH(0,IF('(2) Tracker'!$O$6:$O$30="x",COUNTIF(F$8:$F8,'(2) Tracker'!$C$6:$C$30),""),0)),"")</f>
        <v/>
      </c>
      <c r="G9" s="239"/>
      <c r="H9" s="238" t="str">
        <f t="array" ref="H9">IFERROR(INDEX('(2) Tracker'!$C$6:$C$30,MATCH(0,IF('(2) Tracker'!$M$6:$M$30="x",COUNTIF($H$8:$H8,'(2) Tracker'!$C$6:$C$30),""),0)),"")</f>
        <v/>
      </c>
      <c r="I9" s="234"/>
      <c r="J9" s="238" t="str">
        <f t="array" ref="J9">IFERROR(INDEX('(2) Tracker'!$C$6:$C$30,MATCH(0,IF('(2) Tracker'!$I$6:$I$30="x",COUNTIF($J$8:$J8,'(2) Tracker'!$C$6:$C$30),""),0)),"")</f>
        <v/>
      </c>
      <c r="K9" s="239"/>
      <c r="L9" s="238" t="str">
        <f t="array" ref="L9">IFERROR(INDEX('(2) Tracker'!$C$6:$C$30,MATCH(0,IF('(2) Tracker'!$W$6:$W$30="x",COUNTIF(L$8:L8,'(2) Tracker'!$C$6:$C$30),""),0)),"")</f>
        <v/>
      </c>
      <c r="M9" s="239"/>
      <c r="N9" s="238" t="str">
        <f t="array" ref="N9">IFERROR(INDEX('(2) Tracker'!$C$6:$C$30,MATCH(0,IF('(2) Tracker'!$S$6:$S$30="x",COUNTIF(N$8:N8,'(2) Tracker'!$C$6:$C$30),""),0)),"")</f>
        <v/>
      </c>
      <c r="O9" s="239"/>
      <c r="P9" s="238" t="str">
        <f t="array" ref="P9">IFERROR(INDEX('(2) Tracker'!$C$6:$C$30,MATCH(0,IF('(2) Tracker'!$K$6:$K$30="x",COUNTIF(P$8:P8,'(2) Tracker'!$C$6:$C$30),""),0)),"")</f>
        <v/>
      </c>
      <c r="Q9" s="239"/>
      <c r="R9" s="238" t="str">
        <f t="array" ref="R9">IFERROR(INDEX('(2) Tracker'!$C$6:$C$30,MATCH(0,IF('(2) Tracker'!$L$6:$L$30="x",COUNTIF(R$8:R8,'(2) Tracker'!$C$6:$C$30),""),0)),"")</f>
        <v/>
      </c>
      <c r="S9" s="47"/>
      <c r="T9" s="50"/>
    </row>
    <row r="10" spans="2:25" s="51" customFormat="1" ht="33.75" customHeight="1" x14ac:dyDescent="0.3">
      <c r="B10" s="238" t="str">
        <f t="array" ref="B10">IFERROR(INDEX('(2) Tracker'!$C$6:$C$30,MATCH(0,IF('(2) Tracker'!$F$6:$F$30="x",COUNTIF(B$8:$B9,'(2) Tracker'!$C$6:$C$30),""),0)),"")</f>
        <v/>
      </c>
      <c r="C10" s="239"/>
      <c r="D10" s="238" t="str">
        <f t="array" ref="D10">IFERROR(INDEX('(2) Tracker'!$C$6:$C$30,MATCH(0,IF('(2) Tracker'!$R$6:$R$30="x",COUNTIF($D$8:D9,'(2) Tracker'!$C$6:$C$30),""),0)),"")</f>
        <v/>
      </c>
      <c r="E10" s="239"/>
      <c r="F10" s="238" t="str">
        <f t="array" ref="F10">IFERROR(INDEX('(2) Tracker'!$C$6:$C$30,MATCH(0,IF('(2) Tracker'!$O$6:$O$30="x",COUNTIF(F$8:$F9,'(2) Tracker'!$C$6:$C$30),""),0)),"")</f>
        <v/>
      </c>
      <c r="G10" s="239"/>
      <c r="H10" s="238" t="str">
        <f t="array" ref="H10">IFERROR(INDEX('(2) Tracker'!$C$6:$C$30,MATCH(0,IF('(2) Tracker'!$M$6:$M$30="x",COUNTIF($H$8:$H9,'(2) Tracker'!$C$6:$C$30),""),0)),"")</f>
        <v/>
      </c>
      <c r="I10" s="234"/>
      <c r="J10" s="238" t="str">
        <f t="array" ref="J10">IFERROR(INDEX('(2) Tracker'!$C$6:$C$30,MATCH(0,IF('(2) Tracker'!$I$6:$I$30="x",COUNTIF($J$8:$J9,'(2) Tracker'!$C$6:$C$30),""),0)),"")</f>
        <v/>
      </c>
      <c r="K10" s="239"/>
      <c r="L10" s="238" t="str">
        <f t="array" ref="L10">IFERROR(INDEX('(2) Tracker'!$C$6:$C$30,MATCH(0,IF('(2) Tracker'!$W$6:$W$30="x",COUNTIF(L$8:L9,'(2) Tracker'!$C$6:$C$30),""),0)),"")</f>
        <v/>
      </c>
      <c r="M10" s="239"/>
      <c r="N10" s="238" t="str">
        <f t="array" ref="N10">IFERROR(INDEX('(2) Tracker'!$C$6:$C$30,MATCH(0,IF('(2) Tracker'!$S$6:$S$30="x",COUNTIF(N$8:N9,'(2) Tracker'!$C$6:$C$30),""),0)),"")</f>
        <v/>
      </c>
      <c r="O10" s="239"/>
      <c r="P10" s="238" t="str">
        <f t="array" ref="P10">IFERROR(INDEX('(2) Tracker'!$C$6:$C$30,MATCH(0,IF('(2) Tracker'!$K$6:$K$30="x",COUNTIF(P$8:P9,'(2) Tracker'!$C$6:$C$30),""),0)),"")</f>
        <v/>
      </c>
      <c r="Q10" s="239"/>
      <c r="R10" s="238" t="str">
        <f t="array" ref="R10">IFERROR(INDEX('(2) Tracker'!$C$6:$C$30,MATCH(0,IF('(2) Tracker'!$L$6:$L$30="x",COUNTIF(R$8:R9,'(2) Tracker'!$C$6:$C$30),""),0)),"")</f>
        <v/>
      </c>
      <c r="S10" s="47"/>
      <c r="T10" s="50"/>
    </row>
    <row r="11" spans="2:25" s="51" customFormat="1" ht="33.75" customHeight="1" x14ac:dyDescent="0.3">
      <c r="B11" s="238" t="str">
        <f t="array" ref="B11">IFERROR(INDEX('(2) Tracker'!$C$6:$C$30,MATCH(0,IF('(2) Tracker'!$F$6:$F$30="x",COUNTIF(B$8:$B10,'(2) Tracker'!$C$6:$C$30),""),0)),"")</f>
        <v/>
      </c>
      <c r="C11" s="239"/>
      <c r="D11" s="238" t="str">
        <f t="array" ref="D11">IFERROR(INDEX('(2) Tracker'!$C$6:$C$30,MATCH(0,IF('(2) Tracker'!$R$6:$R$30="x",COUNTIF($D$8:D10,'(2) Tracker'!$C$6:$C$30),""),0)),"")</f>
        <v/>
      </c>
      <c r="E11" s="239"/>
      <c r="F11" s="238" t="str">
        <f t="array" ref="F11">IFERROR(INDEX('(2) Tracker'!$C$6:$C$30,MATCH(0,IF('(2) Tracker'!$O$6:$O$30="x",COUNTIF(F$8:$F10,'(2) Tracker'!$C$6:$C$30),""),0)),"")</f>
        <v/>
      </c>
      <c r="G11" s="239"/>
      <c r="H11" s="238" t="str">
        <f t="array" ref="H11">IFERROR(INDEX('(2) Tracker'!$C$6:$C$30,MATCH(0,IF('(2) Tracker'!$M$6:$M$30="x",COUNTIF($H$8:$H10,'(2) Tracker'!$C$6:$C$30),""),0)),"")</f>
        <v/>
      </c>
      <c r="I11" s="234"/>
      <c r="J11" s="238" t="str">
        <f t="array" ref="J11">IFERROR(INDEX('(2) Tracker'!$C$6:$C$30,MATCH(0,IF('(2) Tracker'!$I$6:$I$30="x",COUNTIF($J$8:$J10,'(2) Tracker'!$C$6:$C$30),""),0)),"")</f>
        <v/>
      </c>
      <c r="K11" s="239"/>
      <c r="L11" s="238" t="str">
        <f t="array" ref="L11">IFERROR(INDEX('(2) Tracker'!$C$6:$C$30,MATCH(0,IF('(2) Tracker'!$W$6:$W$30="x",COUNTIF(L$8:L10,'(2) Tracker'!$C$6:$C$30),""),0)),"")</f>
        <v/>
      </c>
      <c r="M11" s="239"/>
      <c r="N11" s="238" t="str">
        <f t="array" ref="N11">IFERROR(INDEX('(2) Tracker'!$C$6:$C$30,MATCH(0,IF('(2) Tracker'!$S$6:$S$30="x",COUNTIF(N$8:N10,'(2) Tracker'!$C$6:$C$30),""),0)),"")</f>
        <v/>
      </c>
      <c r="O11" s="239"/>
      <c r="P11" s="238" t="str">
        <f t="array" ref="P11">IFERROR(INDEX('(2) Tracker'!$C$6:$C$30,MATCH(0,IF('(2) Tracker'!$K$6:$K$30="x",COUNTIF(P$8:P10,'(2) Tracker'!$C$6:$C$30),""),0)),"")</f>
        <v/>
      </c>
      <c r="Q11" s="239"/>
      <c r="R11" s="238" t="str">
        <f t="array" ref="R11">IFERROR(INDEX('(2) Tracker'!$C$6:$C$30,MATCH(0,IF('(2) Tracker'!$L$6:$L$30="x",COUNTIF(R$8:R10,'(2) Tracker'!$C$6:$C$30),""),0)),"")</f>
        <v/>
      </c>
      <c r="S11" s="47"/>
      <c r="T11" s="50"/>
    </row>
    <row r="12" spans="2:25" s="51" customFormat="1" ht="33.75" customHeight="1" x14ac:dyDescent="0.3">
      <c r="B12" s="238" t="str">
        <f t="array" ref="B12">IFERROR(INDEX('(2) Tracker'!$C$6:$C$30,MATCH(0,IF('(2) Tracker'!$F$6:$F$30="x",COUNTIF(B$8:$B11,'(2) Tracker'!$C$6:$C$30),""),0)),"")</f>
        <v/>
      </c>
      <c r="C12" s="239"/>
      <c r="D12" s="238" t="str">
        <f t="array" ref="D12">IFERROR(INDEX('(2) Tracker'!$C$6:$C$30,MATCH(0,IF('(2) Tracker'!$R$6:$R$30="x",COUNTIF($D$8:D11,'(2) Tracker'!$C$6:$C$30),""),0)),"")</f>
        <v/>
      </c>
      <c r="E12" s="239"/>
      <c r="F12" s="238" t="str">
        <f t="array" ref="F12">IFERROR(INDEX('(2) Tracker'!$C$6:$C$30,MATCH(0,IF('(2) Tracker'!$O$6:$O$30="x",COUNTIF(F$8:$F11,'(2) Tracker'!$C$6:$C$30),""),0)),"")</f>
        <v/>
      </c>
      <c r="G12" s="239"/>
      <c r="H12" s="238" t="str">
        <f t="array" ref="H12">IFERROR(INDEX('(2) Tracker'!$C$6:$C$30,MATCH(0,IF('(2) Tracker'!$M$6:$M$30="x",COUNTIF($H$8:$H11,'(2) Tracker'!$C$6:$C$30),""),0)),"")</f>
        <v/>
      </c>
      <c r="I12" s="240"/>
      <c r="J12" s="238" t="str">
        <f t="array" ref="J12">IFERROR(INDEX('(2) Tracker'!$C$6:$C$30,MATCH(0,IF('(2) Tracker'!$I$6:$I$30="x",COUNTIF($J$8:$J11,'(2) Tracker'!$C$6:$C$30),""),0)),"")</f>
        <v/>
      </c>
      <c r="K12" s="239"/>
      <c r="L12" s="238" t="str">
        <f t="array" ref="L12">IFERROR(INDEX('(2) Tracker'!$C$6:$C$30,MATCH(0,IF('(2) Tracker'!$W$6:$W$30="x",COUNTIF(L$8:L11,'(2) Tracker'!$C$6:$C$30),""),0)),"")</f>
        <v/>
      </c>
      <c r="M12" s="239"/>
      <c r="N12" s="238" t="str">
        <f t="array" ref="N12">IFERROR(INDEX('(2) Tracker'!$C$6:$C$30,MATCH(0,IF('(2) Tracker'!$S$6:$S$30="x",COUNTIF(N$8:N11,'(2) Tracker'!$C$6:$C$30),""),0)),"")</f>
        <v/>
      </c>
      <c r="O12" s="239"/>
      <c r="P12" s="238" t="str">
        <f t="array" ref="P12">IFERROR(INDEX('(2) Tracker'!$C$6:$C$30,MATCH(0,IF('(2) Tracker'!$K$6:$K$30="x",COUNTIF(P$8:P11,'(2) Tracker'!$C$6:$C$30),""),0)),"")</f>
        <v/>
      </c>
      <c r="Q12" s="239"/>
      <c r="R12" s="238" t="str">
        <f t="array" ref="R12">IFERROR(INDEX('(2) Tracker'!$C$6:$C$30,MATCH(0,IF('(2) Tracker'!$L$6:$L$30="x",COUNTIF(R$8:R11,'(2) Tracker'!$C$6:$C$30),""),0)),"")</f>
        <v/>
      </c>
      <c r="S12" s="47"/>
      <c r="T12" s="50"/>
    </row>
    <row r="13" spans="2:25" s="51" customFormat="1" ht="33.75" customHeight="1" x14ac:dyDescent="0.3">
      <c r="B13" s="238" t="str">
        <f t="array" ref="B13">IFERROR(INDEX('(2) Tracker'!$C$6:$C$30,MATCH(0,IF('(2) Tracker'!$F$6:$F$30="x",COUNTIF(B$8:$B12,'(2) Tracker'!$C$6:$C$30),""),0)),"")</f>
        <v/>
      </c>
      <c r="C13" s="239"/>
      <c r="D13" s="238" t="str">
        <f t="array" ref="D13">IFERROR(INDEX('(2) Tracker'!$C$6:$C$30,MATCH(0,IF('(2) Tracker'!$R$6:$R$30="x",COUNTIF($D$8:D12,'(2) Tracker'!$C$6:$C$30),""),0)),"")</f>
        <v/>
      </c>
      <c r="E13" s="239"/>
      <c r="F13" s="238" t="str">
        <f t="array" ref="F13">IFERROR(INDEX('(2) Tracker'!$C$6:$C$30,MATCH(0,IF('(2) Tracker'!$O$6:$O$30="x",COUNTIF(F$8:$F12,'(2) Tracker'!$C$6:$C$30),""),0)),"")</f>
        <v/>
      </c>
      <c r="G13" s="239"/>
      <c r="H13" s="238" t="str">
        <f t="array" ref="H13">IFERROR(INDEX('(2) Tracker'!$C$6:$C$30,MATCH(0,IF('(2) Tracker'!$M$6:$M$30="x",COUNTIF($H$8:$H12,'(2) Tracker'!$C$6:$C$30),""),0)),"")</f>
        <v/>
      </c>
      <c r="I13" s="234"/>
      <c r="J13" s="238" t="str">
        <f t="array" ref="J13">IFERROR(INDEX('(2) Tracker'!$C$6:$C$30,MATCH(0,IF('(2) Tracker'!$I$6:$I$30="x",COUNTIF($J$8:$J12,'(2) Tracker'!$C$6:$C$30),""),0)),"")</f>
        <v/>
      </c>
      <c r="K13" s="239"/>
      <c r="L13" s="238" t="str">
        <f t="array" ref="L13">IFERROR(INDEX('(2) Tracker'!$C$6:$C$30,MATCH(0,IF('(2) Tracker'!$W$6:$W$30="x",COUNTIF(L$8:L12,'(2) Tracker'!$C$6:$C$30),""),0)),"")</f>
        <v/>
      </c>
      <c r="M13" s="239"/>
      <c r="N13" s="238" t="str">
        <f t="array" ref="N13">IFERROR(INDEX('(2) Tracker'!$C$6:$C$30,MATCH(0,IF('(2) Tracker'!$S$6:$S$30="x",COUNTIF(N$8:N12,'(2) Tracker'!$C$6:$C$30),""),0)),"")</f>
        <v/>
      </c>
      <c r="O13" s="239"/>
      <c r="P13" s="238" t="str">
        <f t="array" ref="P13">IFERROR(INDEX('(2) Tracker'!$C$6:$C$30,MATCH(0,IF('(2) Tracker'!$K$6:$K$30="x",COUNTIF(P$8:P12,'(2) Tracker'!$C$6:$C$30),""),0)),"")</f>
        <v/>
      </c>
      <c r="Q13" s="239"/>
      <c r="R13" s="238" t="str">
        <f t="array" ref="R13">IFERROR(INDEX('(2) Tracker'!$C$6:$C$30,MATCH(0,IF('(2) Tracker'!$L$6:$L$30="x",COUNTIF(R$8:R12,'(2) Tracker'!$C$6:$C$30),""),0)),"")</f>
        <v/>
      </c>
      <c r="S13" s="47"/>
      <c r="T13" s="50"/>
    </row>
    <row r="14" spans="2:25" s="51" customFormat="1" ht="33.75" customHeight="1" x14ac:dyDescent="0.3">
      <c r="B14" s="238" t="str">
        <f t="array" ref="B14">IFERROR(INDEX('(2) Tracker'!$C$6:$C$30,MATCH(0,IF('(2) Tracker'!$F$6:$F$30="x",COUNTIF(B$8:$B13,'(2) Tracker'!$C$6:$C$30),""),0)),"")</f>
        <v/>
      </c>
      <c r="C14" s="239"/>
      <c r="D14" s="238" t="str">
        <f t="array" ref="D14">IFERROR(INDEX('(2) Tracker'!$C$6:$C$30,MATCH(0,IF('(2) Tracker'!$R$6:$R$30="x",COUNTIF($D$8:D13,'(2) Tracker'!$C$6:$C$30),""),0)),"")</f>
        <v/>
      </c>
      <c r="E14" s="239"/>
      <c r="F14" s="238" t="str">
        <f t="array" ref="F14">IFERROR(INDEX('(2) Tracker'!$C$6:$C$30,MATCH(0,IF('(2) Tracker'!$O$6:$O$30="x",COUNTIF(F$8:$F13,'(2) Tracker'!$C$6:$C$30),""),0)),"")</f>
        <v/>
      </c>
      <c r="G14" s="239"/>
      <c r="H14" s="238" t="str">
        <f t="array" ref="H14">IFERROR(INDEX('(2) Tracker'!$C$6:$C$30,MATCH(0,IF('(2) Tracker'!$M$6:$M$30="x",COUNTIF($H$8:$H13,'(2) Tracker'!$C$6:$C$30),""),0)),"")</f>
        <v/>
      </c>
      <c r="I14" s="234"/>
      <c r="J14" s="238" t="str">
        <f t="array" ref="J14">IFERROR(INDEX('(2) Tracker'!$C$6:$C$30,MATCH(0,IF('(2) Tracker'!$I$6:$I$30="x",COUNTIF($J$8:$J13,'(2) Tracker'!$C$6:$C$30),""),0)),"")</f>
        <v/>
      </c>
      <c r="K14" s="239"/>
      <c r="L14" s="238" t="str">
        <f t="array" ref="L14">IFERROR(INDEX('(2) Tracker'!$C$6:$C$30,MATCH(0,IF('(2) Tracker'!$W$6:$W$30="x",COUNTIF(L$8:L13,'(2) Tracker'!$C$6:$C$30),""),0)),"")</f>
        <v/>
      </c>
      <c r="M14" s="239"/>
      <c r="N14" s="238" t="str">
        <f t="array" ref="N14">IFERROR(INDEX('(2) Tracker'!$C$6:$C$30,MATCH(0,IF('(2) Tracker'!$S$6:$S$30="x",COUNTIF(N$8:N13,'(2) Tracker'!$C$6:$C$30),""),0)),"")</f>
        <v/>
      </c>
      <c r="O14" s="239"/>
      <c r="P14" s="238" t="str">
        <f t="array" ref="P14">IFERROR(INDEX('(2) Tracker'!$C$6:$C$30,MATCH(0,IF('(2) Tracker'!$K$6:$K$30="x",COUNTIF(P$8:P13,'(2) Tracker'!$C$6:$C$30),""),0)),"")</f>
        <v/>
      </c>
      <c r="Q14" s="239"/>
      <c r="R14" s="238" t="str">
        <f t="array" ref="R14">IFERROR(INDEX('(2) Tracker'!$C$6:$C$30,MATCH(0,IF('(2) Tracker'!$L$6:$L$30="x",COUNTIF(R$8:R13,'(2) Tracker'!$C$6:$C$30),""),0)),"")</f>
        <v/>
      </c>
      <c r="S14" s="47"/>
      <c r="T14" s="50"/>
      <c r="X14" s="7"/>
      <c r="Y14" s="7"/>
    </row>
    <row r="15" spans="2:25" s="51" customFormat="1" ht="33.75" customHeight="1" x14ac:dyDescent="0.3">
      <c r="B15" s="238" t="str">
        <f t="array" ref="B15">IFERROR(INDEX('(2) Tracker'!$C$6:$C$30,MATCH(0,IF('(2) Tracker'!$F$6:$F$30="x",COUNTIF(B$8:$B14,'(2) Tracker'!$C$6:$C$30),""),0)),"")</f>
        <v/>
      </c>
      <c r="C15" s="239"/>
      <c r="D15" s="238" t="str">
        <f t="array" ref="D15">IFERROR(INDEX('(2) Tracker'!$C$6:$C$30,MATCH(0,IF('(2) Tracker'!$R$6:$R$30="x",COUNTIF($D$8:D14,'(2) Tracker'!$C$6:$C$30),""),0)),"")</f>
        <v/>
      </c>
      <c r="E15" s="239"/>
      <c r="F15" s="238" t="str">
        <f t="array" ref="F15">IFERROR(INDEX('(2) Tracker'!$C$6:$C$30,MATCH(0,IF('(2) Tracker'!$O$6:$O$30="x",COUNTIF(F$8:$F14,'(2) Tracker'!$C$6:$C$30),""),0)),"")</f>
        <v/>
      </c>
      <c r="G15" s="239"/>
      <c r="H15" s="238" t="str">
        <f t="array" ref="H15">IFERROR(INDEX('(2) Tracker'!$C$6:$C$30,MATCH(0,IF('(2) Tracker'!$M$6:$M$30="x",COUNTIF($H$8:$H14,'(2) Tracker'!$C$6:$C$30),""),0)),"")</f>
        <v/>
      </c>
      <c r="I15" s="234"/>
      <c r="J15" s="238" t="str">
        <f t="array" ref="J15">IFERROR(INDEX('(2) Tracker'!$C$6:$C$30,MATCH(0,IF('(2) Tracker'!$I$6:$I$30="x",COUNTIF($J$8:$J14,'(2) Tracker'!$C$6:$C$30),""),0)),"")</f>
        <v/>
      </c>
      <c r="K15" s="239"/>
      <c r="L15" s="238" t="str">
        <f t="array" ref="L15">IFERROR(INDEX('(2) Tracker'!$C$6:$C$30,MATCH(0,IF('(2) Tracker'!$W$6:$W$30="x",COUNTIF(L$8:L14,'(2) Tracker'!$C$6:$C$30),""),0)),"")</f>
        <v/>
      </c>
      <c r="M15" s="239"/>
      <c r="N15" s="238" t="str">
        <f t="array" ref="N15">IFERROR(INDEX('(2) Tracker'!$C$6:$C$30,MATCH(0,IF('(2) Tracker'!$S$6:$S$30="x",COUNTIF(N$8:N14,'(2) Tracker'!$C$6:$C$30),""),0)),"")</f>
        <v/>
      </c>
      <c r="O15" s="239"/>
      <c r="P15" s="238" t="str">
        <f t="array" ref="P15">IFERROR(INDEX('(2) Tracker'!$C$6:$C$30,MATCH(0,IF('(2) Tracker'!$K$6:$K$30="x",COUNTIF(P$8:P14,'(2) Tracker'!$C$6:$C$30),""),0)),"")</f>
        <v/>
      </c>
      <c r="Q15" s="239"/>
      <c r="R15" s="238" t="str">
        <f t="array" ref="R15">IFERROR(INDEX('(2) Tracker'!$C$6:$C$30,MATCH(0,IF('(2) Tracker'!$L$6:$L$30="x",COUNTIF(R$8:R14,'(2) Tracker'!$C$6:$C$30),""),0)),"")</f>
        <v/>
      </c>
      <c r="S15" s="47"/>
      <c r="T15" s="50"/>
      <c r="X15" s="7"/>
      <c r="Y15" s="7"/>
    </row>
    <row r="16" spans="2:25" s="51" customFormat="1" ht="33.75" customHeight="1" x14ac:dyDescent="0.3">
      <c r="B16" s="238" t="str">
        <f t="array" ref="B16">IFERROR(INDEX('(2) Tracker'!$C$6:$C$30,MATCH(0,IF('(2) Tracker'!$F$6:$F$30="x",COUNTIF(B$8:$B15,'(2) Tracker'!$C$6:$C$30),""),0)),"")</f>
        <v/>
      </c>
      <c r="C16" s="239"/>
      <c r="D16" s="238" t="str">
        <f t="array" ref="D16">IFERROR(INDEX('(2) Tracker'!$C$6:$C$30,MATCH(0,IF('(2) Tracker'!$R$6:$R$30="x",COUNTIF($D$8:D15,'(2) Tracker'!$C$6:$C$30),""),0)),"")</f>
        <v/>
      </c>
      <c r="E16" s="239"/>
      <c r="F16" s="238" t="str">
        <f t="array" ref="F16">IFERROR(INDEX('(2) Tracker'!$C$6:$C$30,MATCH(0,IF('(2) Tracker'!$O$6:$O$30="x",COUNTIF(F$8:$F15,'(2) Tracker'!$C$6:$C$30),""),0)),"")</f>
        <v/>
      </c>
      <c r="G16" s="239"/>
      <c r="H16" s="238" t="str">
        <f t="array" ref="H16">IFERROR(INDEX('(2) Tracker'!$C$6:$C$30,MATCH(0,IF('(2) Tracker'!$M$6:$M$30="x",COUNTIF($H$8:$H15,'(2) Tracker'!$C$6:$C$30),""),0)),"")</f>
        <v/>
      </c>
      <c r="I16" s="234"/>
      <c r="J16" s="238" t="str">
        <f t="array" ref="J16">IFERROR(INDEX('(2) Tracker'!$C$6:$C$30,MATCH(0,IF('(2) Tracker'!$I$6:$I$30="x",COUNTIF($J$8:$J15,'(2) Tracker'!$C$6:$C$30),""),0)),"")</f>
        <v/>
      </c>
      <c r="K16" s="239"/>
      <c r="L16" s="238" t="str">
        <f t="array" ref="L16">IFERROR(INDEX('(2) Tracker'!$C$6:$C$30,MATCH(0,IF('(2) Tracker'!$W$6:$W$30="x",COUNTIF(L$8:L15,'(2) Tracker'!$C$6:$C$30),""),0)),"")</f>
        <v/>
      </c>
      <c r="M16" s="239"/>
      <c r="N16" s="238" t="str">
        <f t="array" ref="N16">IFERROR(INDEX('(2) Tracker'!$C$6:$C$30,MATCH(0,IF('(2) Tracker'!$S$6:$S$30="x",COUNTIF(N$8:N15,'(2) Tracker'!$C$6:$C$30),""),0)),"")</f>
        <v/>
      </c>
      <c r="O16" s="239"/>
      <c r="P16" s="238" t="str">
        <f t="array" ref="P16">IFERROR(INDEX('(2) Tracker'!$C$6:$C$30,MATCH(0,IF('(2) Tracker'!$K$6:$K$30="x",COUNTIF(P$8:P15,'(2) Tracker'!$C$6:$C$30),""),0)),"")</f>
        <v/>
      </c>
      <c r="Q16" s="239"/>
      <c r="R16" s="238" t="str">
        <f t="array" ref="R16">IFERROR(INDEX('(2) Tracker'!$C$6:$C$30,MATCH(0,IF('(2) Tracker'!$L$6:$L$30="x",COUNTIF(R$8:R15,'(2) Tracker'!$C$6:$C$30),""),0)),"")</f>
        <v/>
      </c>
      <c r="S16" s="47"/>
      <c r="T16" s="50"/>
      <c r="X16" s="7"/>
      <c r="Y16" s="7"/>
    </row>
    <row r="17" spans="2:25" s="51" customFormat="1" ht="33.75" customHeight="1" x14ac:dyDescent="0.25">
      <c r="B17" s="233"/>
      <c r="C17" s="233"/>
      <c r="D17" s="233"/>
      <c r="E17" s="233"/>
      <c r="F17" s="234"/>
      <c r="G17" s="234"/>
      <c r="H17" s="234"/>
      <c r="I17" s="234"/>
      <c r="J17" s="234"/>
      <c r="K17" s="234"/>
      <c r="L17" s="234"/>
      <c r="M17" s="234"/>
      <c r="N17" s="234"/>
      <c r="O17" s="234"/>
      <c r="P17" s="234"/>
      <c r="Q17" s="234"/>
      <c r="R17" s="241"/>
      <c r="S17" s="47"/>
      <c r="T17" s="50"/>
      <c r="X17" s="7"/>
      <c r="Y17" s="7"/>
    </row>
    <row r="18" spans="2:25" s="51" customFormat="1" ht="55.2" customHeight="1" thickBot="1" x14ac:dyDescent="0.3">
      <c r="B18" s="347" t="s">
        <v>188</v>
      </c>
      <c r="C18" s="347"/>
      <c r="D18" s="347"/>
      <c r="E18" s="347"/>
      <c r="F18" s="347"/>
      <c r="G18" s="347"/>
      <c r="H18" s="347"/>
      <c r="I18" s="234"/>
      <c r="J18" s="347" t="s">
        <v>189</v>
      </c>
      <c r="K18" s="347"/>
      <c r="L18" s="347"/>
      <c r="M18" s="347"/>
      <c r="N18" s="347"/>
      <c r="O18" s="347"/>
      <c r="P18" s="347"/>
      <c r="Q18" s="347"/>
      <c r="R18" s="347"/>
      <c r="S18" s="47"/>
      <c r="T18" s="50"/>
      <c r="X18" s="7"/>
      <c r="Y18" s="7"/>
    </row>
    <row r="19" spans="2:25" s="51" customFormat="1" ht="47.25" customHeight="1" thickBot="1" x14ac:dyDescent="0.4">
      <c r="B19" s="235" t="s">
        <v>171</v>
      </c>
      <c r="C19" s="236"/>
      <c r="D19" s="235" t="s">
        <v>172</v>
      </c>
      <c r="E19" s="236"/>
      <c r="F19" s="235" t="s">
        <v>192</v>
      </c>
      <c r="G19" s="236"/>
      <c r="H19" s="235" t="s">
        <v>193</v>
      </c>
      <c r="I19" s="237"/>
      <c r="J19" s="235" t="s">
        <v>173</v>
      </c>
      <c r="K19" s="236"/>
      <c r="L19" s="235" t="s">
        <v>174</v>
      </c>
      <c r="M19" s="236"/>
      <c r="N19" s="235" t="s">
        <v>175</v>
      </c>
      <c r="O19" s="236"/>
      <c r="P19" s="235" t="s">
        <v>176</v>
      </c>
      <c r="Q19" s="236"/>
      <c r="R19" s="235" t="s">
        <v>177</v>
      </c>
      <c r="S19" s="47"/>
      <c r="T19" s="50"/>
      <c r="X19" s="7"/>
      <c r="Y19" s="7"/>
    </row>
    <row r="20" spans="2:25" s="51" customFormat="1" ht="33.75" customHeight="1" x14ac:dyDescent="0.3">
      <c r="B20" s="238" t="str">
        <f t="array" ref="B20">IFERROR(INDEX('(2) Tracker'!$C$6:$C$30,MATCH(0,IF('(2) Tracker'!$U$6:$U$30="x",COUNTIF(B$19:B19,'(2) Tracker'!$C$6:$C$30),""),0)),"")</f>
        <v/>
      </c>
      <c r="C20" s="239"/>
      <c r="D20" s="238" t="str">
        <f t="array" ref="D20">IFERROR(INDEX('(2) Tracker'!$C$6:$C$30,MATCH(0,IF('(2) Tracker'!$H$6:$H$30="x",COUNTIF(D$19:D19,'(2) Tracker'!$C$6:$C$30),""),0)),"")</f>
        <v/>
      </c>
      <c r="E20" s="239"/>
      <c r="F20" s="238" t="str">
        <f t="array" ref="F20">IFERROR(INDEX('(2) Tracker'!$C$6:$C$30,MATCH(0,IF('(2) Tracker'!$T$6:$T$30="x",COUNTIF(F$19:F19,'(2) Tracker'!$C$6:$C$30),""),0)),"")</f>
        <v/>
      </c>
      <c r="G20" s="239"/>
      <c r="H20" s="238" t="str">
        <f t="array" ref="H20">IFERROR(INDEX('(2) Tracker'!$C$6:$C$30,MATCH(0,IF('(2) Tracker'!$V$6:$V$30="x",COUNTIF(H$19:H19,'(2) Tracker'!$C$6:$C$30),""),0)),"")</f>
        <v/>
      </c>
      <c r="I20" s="240"/>
      <c r="J20" s="238" t="str">
        <f t="array" ref="J20">IFERROR(INDEX('(2) Tracker'!$C$6:$C$30,MATCH(0,IF('(2) Tracker'!$G$6:$G$30="x",COUNTIF(J$19:J19,'(2) Tracker'!$C$6:$C$30),""),0)),"")</f>
        <v/>
      </c>
      <c r="K20" s="239"/>
      <c r="L20" s="238" t="str">
        <f t="array" ref="L20">IFERROR(INDEX('(2) Tracker'!$C$6:$C$30,MATCH(0,IF('(2) Tracker'!$N$6:$N$30="x",COUNTIF(L$19:L19,'(2) Tracker'!$C$6:$C$30),""),0)),"")</f>
        <v/>
      </c>
      <c r="M20" s="239"/>
      <c r="N20" s="238" t="str">
        <f t="array" ref="N20">IFERROR(INDEX('(2) Tracker'!$C$6:$C$30,MATCH(0,IF('(2) Tracker'!$P$6:$P$30="x",COUNTIF(N$19:N19,'(2) Tracker'!$C$6:$C$30),""),0)),"")</f>
        <v/>
      </c>
      <c r="O20" s="239"/>
      <c r="P20" s="238" t="str">
        <f t="array" ref="P20">IFERROR(INDEX('(2) Tracker'!$C$6:$C$30,MATCH(0,IF('(2) Tracker'!$Q$6:$Q$30="x",COUNTIF(P$19:P19,'(2) Tracker'!$C$6:$C$30),""),0)),"")</f>
        <v/>
      </c>
      <c r="Q20" s="239"/>
      <c r="R20" s="238" t="str">
        <f t="array" ref="R20">IFERROR(INDEX('(2) Tracker'!$C$6:$C$30,MATCH(0,IF('(2) Tracker'!$J$6:$J$30="x",COUNTIF(R$19:R19,'(2) Tracker'!$C$6:$C$30),""),0)),"")</f>
        <v/>
      </c>
      <c r="S20" s="47"/>
      <c r="T20" s="50"/>
      <c r="X20" s="7"/>
      <c r="Y20" s="7"/>
    </row>
    <row r="21" spans="2:25" s="51" customFormat="1" ht="33.75" customHeight="1" x14ac:dyDescent="0.3">
      <c r="B21" s="238" t="str">
        <f t="array" ref="B21">IFERROR(INDEX('(2) Tracker'!$C$6:$C$30,MATCH(0,IF('(2) Tracker'!$U$6:$U$30="x",COUNTIF(B$19:B20,'(2) Tracker'!$C$6:$C$30),""),0)),"")</f>
        <v/>
      </c>
      <c r="C21" s="239"/>
      <c r="D21" s="238" t="str">
        <f t="array" ref="D21">IFERROR(INDEX('(2) Tracker'!$C$6:$C$30,MATCH(0,IF('(2) Tracker'!$H$6:$H$30="x",COUNTIF(D$19:D20,'(2) Tracker'!$C$6:$C$30),""),0)),"")</f>
        <v/>
      </c>
      <c r="E21" s="239"/>
      <c r="F21" s="238" t="str">
        <f t="array" ref="F21">IFERROR(INDEX('(2) Tracker'!$C$6:$C$30,MATCH(0,IF('(2) Tracker'!$T$6:$T$30="x",COUNTIF(F$19:F20,'(2) Tracker'!$C$6:$C$30),""),0)),"")</f>
        <v/>
      </c>
      <c r="G21" s="239"/>
      <c r="H21" s="238" t="str">
        <f t="array" ref="H21">IFERROR(INDEX('(2) Tracker'!$C$6:$C$30,MATCH(0,IF('(2) Tracker'!$V$6:$V$30="x",COUNTIF(H$19:H20,'(2) Tracker'!$C$6:$C$30),""),0)),"")</f>
        <v/>
      </c>
      <c r="I21" s="234"/>
      <c r="J21" s="238" t="str">
        <f t="array" ref="J21">IFERROR(INDEX('(2) Tracker'!$C$6:$C$30,MATCH(0,IF('(2) Tracker'!$G$6:$G$30="x",COUNTIF(J$19:J20,'(2) Tracker'!$C$6:$C$30),""),0)),"")</f>
        <v/>
      </c>
      <c r="K21" s="239"/>
      <c r="L21" s="238" t="str">
        <f t="array" ref="L21">IFERROR(INDEX('(2) Tracker'!$C$6:$C$30,MATCH(0,IF('(2) Tracker'!$N$6:$N$30="x",COUNTIF(L$19:L20,'(2) Tracker'!$C$6:$C$30),""),0)),"")</f>
        <v/>
      </c>
      <c r="M21" s="239"/>
      <c r="N21" s="238" t="str">
        <f t="array" ref="N21">IFERROR(INDEX('(2) Tracker'!$C$6:$C$30,MATCH(0,IF('(2) Tracker'!$P$6:$P$30="x",COUNTIF(N$19:N20,'(2) Tracker'!$C$6:$C$30),""),0)),"")</f>
        <v/>
      </c>
      <c r="O21" s="239"/>
      <c r="P21" s="238" t="str">
        <f t="array" ref="P21">IFERROR(INDEX('(2) Tracker'!$C$6:$C$30,MATCH(0,IF('(2) Tracker'!$Q$6:$Q$30="x",COUNTIF(P$19:P20,'(2) Tracker'!$C$6:$C$30),""),0)),"")</f>
        <v/>
      </c>
      <c r="Q21" s="239"/>
      <c r="R21" s="238" t="str">
        <f t="array" ref="R21">IFERROR(INDEX('(2) Tracker'!$C$6:$C$30,MATCH(0,IF('(2) Tracker'!$J$6:$J$30="x",COUNTIF(R$19:R20,'(2) Tracker'!$C$6:$C$30),""),0)),"")</f>
        <v/>
      </c>
      <c r="S21" s="47"/>
      <c r="T21" s="50"/>
      <c r="X21" s="7"/>
      <c r="Y21" s="7"/>
    </row>
    <row r="22" spans="2:25" s="51" customFormat="1" ht="33.75" customHeight="1" x14ac:dyDescent="0.3">
      <c r="B22" s="238" t="str">
        <f t="array" ref="B22">IFERROR(INDEX('(2) Tracker'!$C$6:$C$30,MATCH(0,IF('(2) Tracker'!$U$6:$U$30="x",COUNTIF(B$19:B21,'(2) Tracker'!$C$6:$C$30),""),0)),"")</f>
        <v/>
      </c>
      <c r="C22" s="239"/>
      <c r="D22" s="238" t="str">
        <f t="array" ref="D22">IFERROR(INDEX('(2) Tracker'!$C$6:$C$30,MATCH(0,IF('(2) Tracker'!$H$6:$H$30="x",COUNTIF(D$19:D21,'(2) Tracker'!$C$6:$C$30),""),0)),"")</f>
        <v/>
      </c>
      <c r="E22" s="239"/>
      <c r="F22" s="238" t="str">
        <f t="array" ref="F22">IFERROR(INDEX('(2) Tracker'!$C$6:$C$30,MATCH(0,IF('(2) Tracker'!$T$6:$T$30="x",COUNTIF(F$19:F21,'(2) Tracker'!$C$6:$C$30),""),0)),"")</f>
        <v/>
      </c>
      <c r="G22" s="239"/>
      <c r="H22" s="238" t="str">
        <f t="array" ref="H22">IFERROR(INDEX('(2) Tracker'!$C$6:$C$30,MATCH(0,IF('(2) Tracker'!$V$6:$V$30="x",COUNTIF(H$19:H21,'(2) Tracker'!$C$6:$C$30),""),0)),"")</f>
        <v/>
      </c>
      <c r="I22" s="234"/>
      <c r="J22" s="238" t="str">
        <f t="array" ref="J22">IFERROR(INDEX('(2) Tracker'!$C$6:$C$30,MATCH(0,IF('(2) Tracker'!$G$6:$G$30="x",COUNTIF(J$19:J21,'(2) Tracker'!$C$6:$C$30),""),0)),"")</f>
        <v/>
      </c>
      <c r="K22" s="239"/>
      <c r="L22" s="238" t="str">
        <f t="array" ref="L22">IFERROR(INDEX('(2) Tracker'!$C$6:$C$30,MATCH(0,IF('(2) Tracker'!$N$6:$N$30="x",COUNTIF(L$19:L21,'(2) Tracker'!$C$6:$C$30),""),0)),"")</f>
        <v/>
      </c>
      <c r="M22" s="239"/>
      <c r="N22" s="238" t="str">
        <f t="array" ref="N22">IFERROR(INDEX('(2) Tracker'!$C$6:$C$30,MATCH(0,IF('(2) Tracker'!$P$6:$P$30="x",COUNTIF(N$19:N21,'(2) Tracker'!$C$6:$C$30),""),0)),"")</f>
        <v/>
      </c>
      <c r="O22" s="239"/>
      <c r="P22" s="238" t="str">
        <f t="array" ref="P22">IFERROR(INDEX('(2) Tracker'!$C$6:$C$30,MATCH(0,IF('(2) Tracker'!$Q$6:$Q$30="x",COUNTIF(P$19:P21,'(2) Tracker'!$C$6:$C$30),""),0)),"")</f>
        <v/>
      </c>
      <c r="Q22" s="239"/>
      <c r="R22" s="238" t="str">
        <f t="array" ref="R22">IFERROR(INDEX('(2) Tracker'!$C$6:$C$30,MATCH(0,IF('(2) Tracker'!$J$6:$J$30="x",COUNTIF(R$19:R21,'(2) Tracker'!$C$6:$C$30),""),0)),"")</f>
        <v/>
      </c>
      <c r="S22" s="47"/>
      <c r="T22" s="50"/>
      <c r="X22" s="7"/>
      <c r="Y22" s="7"/>
    </row>
    <row r="23" spans="2:25" s="51" customFormat="1" ht="33.75" customHeight="1" x14ac:dyDescent="0.3">
      <c r="B23" s="238" t="str">
        <f t="array" ref="B23">IFERROR(INDEX('(2) Tracker'!$C$6:$C$30,MATCH(0,IF('(2) Tracker'!$U$6:$U$30="x",COUNTIF(B$19:B22,'(2) Tracker'!$C$6:$C$30),""),0)),"")</f>
        <v/>
      </c>
      <c r="C23" s="239"/>
      <c r="D23" s="238" t="str">
        <f t="array" ref="D23">IFERROR(INDEX('(2) Tracker'!$C$6:$C$30,MATCH(0,IF('(2) Tracker'!$H$6:$H$30="x",COUNTIF(D$19:D22,'(2) Tracker'!$C$6:$C$30),""),0)),"")</f>
        <v/>
      </c>
      <c r="E23" s="239"/>
      <c r="F23" s="238" t="str">
        <f t="array" ref="F23">IFERROR(INDEX('(2) Tracker'!$C$6:$C$30,MATCH(0,IF('(2) Tracker'!$T$6:$T$30="x",COUNTIF(F$19:F22,'(2) Tracker'!$C$6:$C$30),""),0)),"")</f>
        <v/>
      </c>
      <c r="G23" s="239"/>
      <c r="H23" s="238" t="str">
        <f t="array" ref="H23">IFERROR(INDEX('(2) Tracker'!$C$6:$C$30,MATCH(0,IF('(2) Tracker'!$V$6:$V$30="x",COUNTIF(H$19:H22,'(2) Tracker'!$C$6:$C$30),""),0)),"")</f>
        <v/>
      </c>
      <c r="I23" s="234"/>
      <c r="J23" s="238" t="str">
        <f t="array" ref="J23">IFERROR(INDEX('(2) Tracker'!$C$6:$C$30,MATCH(0,IF('(2) Tracker'!$G$6:$G$30="x",COUNTIF(J$19:J22,'(2) Tracker'!$C$6:$C$30),""),0)),"")</f>
        <v/>
      </c>
      <c r="K23" s="239"/>
      <c r="L23" s="238" t="str">
        <f t="array" ref="L23">IFERROR(INDEX('(2) Tracker'!$C$6:$C$30,MATCH(0,IF('(2) Tracker'!$N$6:$N$30="x",COUNTIF(L$19:L22,'(2) Tracker'!$C$6:$C$30),""),0)),"")</f>
        <v/>
      </c>
      <c r="M23" s="239"/>
      <c r="N23" s="238" t="str">
        <f t="array" ref="N23">IFERROR(INDEX('(2) Tracker'!$C$6:$C$30,MATCH(0,IF('(2) Tracker'!$P$6:$P$30="x",COUNTIF(N$19:N22,'(2) Tracker'!$C$6:$C$30),""),0)),"")</f>
        <v/>
      </c>
      <c r="O23" s="239"/>
      <c r="P23" s="238" t="str">
        <f t="array" ref="P23">IFERROR(INDEX('(2) Tracker'!$C$6:$C$30,MATCH(0,IF('(2) Tracker'!$Q$6:$Q$30="x",COUNTIF(P$19:P22,'(2) Tracker'!$C$6:$C$30),""),0)),"")</f>
        <v/>
      </c>
      <c r="Q23" s="239"/>
      <c r="R23" s="238" t="str">
        <f t="array" ref="R23">IFERROR(INDEX('(2) Tracker'!$C$6:$C$30,MATCH(0,IF('(2) Tracker'!$J$6:$J$30="x",COUNTIF(R$19:R22,'(2) Tracker'!$C$6:$C$30),""),0)),"")</f>
        <v/>
      </c>
      <c r="S23" s="47"/>
      <c r="T23" s="50"/>
      <c r="X23" s="7"/>
      <c r="Y23" s="7"/>
    </row>
    <row r="24" spans="2:25" s="51" customFormat="1" ht="33.75" customHeight="1" x14ac:dyDescent="0.3">
      <c r="B24" s="238" t="str">
        <f t="array" ref="B24">IFERROR(INDEX('(2) Tracker'!$C$6:$C$30,MATCH(0,IF('(2) Tracker'!$U$6:$U$30="x",COUNTIF(B$19:B23,'(2) Tracker'!$C$6:$C$30),""),0)),"")</f>
        <v/>
      </c>
      <c r="C24" s="239"/>
      <c r="D24" s="238" t="str">
        <f t="array" ref="D24">IFERROR(INDEX('(2) Tracker'!$C$6:$C$30,MATCH(0,IF('(2) Tracker'!$H$6:$H$30="x",COUNTIF(D$19:D23,'(2) Tracker'!$C$6:$C$30),""),0)),"")</f>
        <v/>
      </c>
      <c r="E24" s="239"/>
      <c r="F24" s="238" t="str">
        <f t="array" ref="F24">IFERROR(INDEX('(2) Tracker'!$C$6:$C$30,MATCH(0,IF('(2) Tracker'!$T$6:$T$30="x",COUNTIF(F$19:F23,'(2) Tracker'!$C$6:$C$30),""),0)),"")</f>
        <v/>
      </c>
      <c r="G24" s="239"/>
      <c r="H24" s="238" t="str">
        <f t="array" ref="H24">IFERROR(INDEX('(2) Tracker'!$C$6:$C$30,MATCH(0,IF('(2) Tracker'!$V$6:$V$30="x",COUNTIF(H$19:H23,'(2) Tracker'!$C$6:$C$30),""),0)),"")</f>
        <v/>
      </c>
      <c r="I24" s="234"/>
      <c r="J24" s="238" t="str">
        <f t="array" ref="J24">IFERROR(INDEX('(2) Tracker'!$C$6:$C$30,MATCH(0,IF('(2) Tracker'!$G$6:$G$30="x",COUNTIF(J$19:J23,'(2) Tracker'!$C$6:$C$30),""),0)),"")</f>
        <v/>
      </c>
      <c r="K24" s="239"/>
      <c r="L24" s="238" t="str">
        <f t="array" ref="L24">IFERROR(INDEX('(2) Tracker'!$C$6:$C$30,MATCH(0,IF('(2) Tracker'!$N$6:$N$30="x",COUNTIF(L$19:L23,'(2) Tracker'!$C$6:$C$30),""),0)),"")</f>
        <v/>
      </c>
      <c r="M24" s="239"/>
      <c r="N24" s="238" t="str">
        <f t="array" ref="N24">IFERROR(INDEX('(2) Tracker'!$C$6:$C$30,MATCH(0,IF('(2) Tracker'!$P$6:$P$30="x",COUNTIF(N$19:N23,'(2) Tracker'!$C$6:$C$30),""),0)),"")</f>
        <v/>
      </c>
      <c r="O24" s="239"/>
      <c r="P24" s="238" t="str">
        <f t="array" ref="P24">IFERROR(INDEX('(2) Tracker'!$C$6:$C$30,MATCH(0,IF('(2) Tracker'!$Q$6:$Q$30="x",COUNTIF(P$19:P23,'(2) Tracker'!$C$6:$C$30),""),0)),"")</f>
        <v/>
      </c>
      <c r="Q24" s="239"/>
      <c r="R24" s="238" t="str">
        <f t="array" ref="R24">IFERROR(INDEX('(2) Tracker'!$C$6:$C$30,MATCH(0,IF('(2) Tracker'!$J$6:$J$30="x",COUNTIF(R$19:R23,'(2) Tracker'!$C$6:$C$30),""),0)),"")</f>
        <v/>
      </c>
      <c r="S24" s="47"/>
      <c r="T24" s="50"/>
      <c r="X24" s="7"/>
      <c r="Y24" s="7"/>
    </row>
    <row r="25" spans="2:25" s="51" customFormat="1" ht="33.75" customHeight="1" x14ac:dyDescent="0.3">
      <c r="B25" s="238" t="str">
        <f t="array" ref="B25">IFERROR(INDEX('(2) Tracker'!$C$6:$C$30,MATCH(0,IF('(2) Tracker'!$U$6:$U$30="x",COUNTIF(B$19:B24,'(2) Tracker'!$C$6:$C$30),""),0)),"")</f>
        <v/>
      </c>
      <c r="C25" s="239"/>
      <c r="D25" s="238" t="str">
        <f t="array" ref="D25">IFERROR(INDEX('(2) Tracker'!$C$6:$C$30,MATCH(0,IF('(2) Tracker'!$H$6:$H$30="x",COUNTIF(D$19:D24,'(2) Tracker'!$C$6:$C$30),""),0)),"")</f>
        <v/>
      </c>
      <c r="E25" s="239"/>
      <c r="F25" s="238" t="str">
        <f t="array" ref="F25">IFERROR(INDEX('(2) Tracker'!$C$6:$C$30,MATCH(0,IF('(2) Tracker'!$T$6:$T$30="x",COUNTIF(F$19:F24,'(2) Tracker'!$C$6:$C$30),""),0)),"")</f>
        <v/>
      </c>
      <c r="G25" s="239"/>
      <c r="H25" s="238" t="str">
        <f t="array" ref="H25">IFERROR(INDEX('(2) Tracker'!$C$6:$C$30,MATCH(0,IF('(2) Tracker'!$V$6:$V$30="x",COUNTIF(H$19:H24,'(2) Tracker'!$C$6:$C$30),""),0)),"")</f>
        <v/>
      </c>
      <c r="I25" s="234"/>
      <c r="J25" s="238" t="str">
        <f t="array" ref="J25">IFERROR(INDEX('(2) Tracker'!$C$6:$C$30,MATCH(0,IF('(2) Tracker'!$G$6:$G$30="x",COUNTIF(J$19:J24,'(2) Tracker'!$C$6:$C$30),""),0)),"")</f>
        <v/>
      </c>
      <c r="K25" s="239"/>
      <c r="L25" s="238" t="str">
        <f t="array" ref="L25">IFERROR(INDEX('(2) Tracker'!$C$6:$C$30,MATCH(0,IF('(2) Tracker'!$N$6:$N$30="x",COUNTIF(L$19:L24,'(2) Tracker'!$C$6:$C$30),""),0)),"")</f>
        <v/>
      </c>
      <c r="M25" s="239"/>
      <c r="N25" s="238" t="str">
        <f t="array" ref="N25">IFERROR(INDEX('(2) Tracker'!$C$6:$C$30,MATCH(0,IF('(2) Tracker'!$P$6:$P$30="x",COUNTIF(N$19:N24,'(2) Tracker'!$C$6:$C$30),""),0)),"")</f>
        <v/>
      </c>
      <c r="O25" s="239"/>
      <c r="P25" s="238" t="str">
        <f t="array" ref="P25">IFERROR(INDEX('(2) Tracker'!$C$6:$C$30,MATCH(0,IF('(2) Tracker'!$Q$6:$Q$30="x",COUNTIF(P$19:P24,'(2) Tracker'!$C$6:$C$30),""),0)),"")</f>
        <v/>
      </c>
      <c r="Q25" s="239"/>
      <c r="R25" s="238" t="str">
        <f t="array" ref="R25">IFERROR(INDEX('(2) Tracker'!$C$6:$C$30,MATCH(0,IF('(2) Tracker'!$J$6:$J$30="x",COUNTIF(R$19:R24,'(2) Tracker'!$C$6:$C$30),""),0)),"")</f>
        <v/>
      </c>
      <c r="S25" s="47"/>
      <c r="T25" s="50"/>
      <c r="X25" s="7"/>
      <c r="Y25" s="7"/>
    </row>
    <row r="26" spans="2:25" s="51" customFormat="1" ht="33.75" customHeight="1" x14ac:dyDescent="0.3">
      <c r="B26" s="238" t="str">
        <f t="array" ref="B26">IFERROR(INDEX('(2) Tracker'!$C$6:$C$30,MATCH(0,IF('(2) Tracker'!$U$6:$U$30="x",COUNTIF(B$19:B25,'(2) Tracker'!$C$6:$C$30),""),0)),"")</f>
        <v/>
      </c>
      <c r="C26" s="239"/>
      <c r="D26" s="238" t="str">
        <f t="array" ref="D26">IFERROR(INDEX('(2) Tracker'!$C$6:$C$30,MATCH(0,IF('(2) Tracker'!$H$6:$H$30="x",COUNTIF(D$19:D25,'(2) Tracker'!$C$6:$C$30),""),0)),"")</f>
        <v/>
      </c>
      <c r="E26" s="239"/>
      <c r="F26" s="238" t="str">
        <f t="array" ref="F26">IFERROR(INDEX('(2) Tracker'!$C$6:$C$30,MATCH(0,IF('(2) Tracker'!$T$6:$T$30="x",COUNTIF(F$19:F25,'(2) Tracker'!$C$6:$C$30),""),0)),"")</f>
        <v/>
      </c>
      <c r="G26" s="239"/>
      <c r="H26" s="238" t="str">
        <f t="array" ref="H26">IFERROR(INDEX('(2) Tracker'!$C$6:$C$30,MATCH(0,IF('(2) Tracker'!$V$6:$V$30="x",COUNTIF(H$19:H25,'(2) Tracker'!$C$6:$C$30),""),0)),"")</f>
        <v/>
      </c>
      <c r="I26" s="234"/>
      <c r="J26" s="238" t="str">
        <f t="array" ref="J26">IFERROR(INDEX('(2) Tracker'!$C$6:$C$30,MATCH(0,IF('(2) Tracker'!$G$6:$G$30="x",COUNTIF(J$19:J25,'(2) Tracker'!$C$6:$C$30),""),0)),"")</f>
        <v/>
      </c>
      <c r="K26" s="239"/>
      <c r="L26" s="238" t="str">
        <f t="array" ref="L26">IFERROR(INDEX('(2) Tracker'!$C$6:$C$30,MATCH(0,IF('(2) Tracker'!$N$6:$N$30="x",COUNTIF(L$19:L25,'(2) Tracker'!$C$6:$C$30),""),0)),"")</f>
        <v/>
      </c>
      <c r="M26" s="239"/>
      <c r="N26" s="238" t="str">
        <f t="array" ref="N26">IFERROR(INDEX('(2) Tracker'!$C$6:$C$30,MATCH(0,IF('(2) Tracker'!$P$6:$P$30="x",COUNTIF(N$19:N25,'(2) Tracker'!$C$6:$C$30),""),0)),"")</f>
        <v/>
      </c>
      <c r="O26" s="239"/>
      <c r="P26" s="238" t="str">
        <f t="array" ref="P26">IFERROR(INDEX('(2) Tracker'!$C$6:$C$30,MATCH(0,IF('(2) Tracker'!$Q$6:$Q$30="x",COUNTIF(P$19:P25,'(2) Tracker'!$C$6:$C$30),""),0)),"")</f>
        <v/>
      </c>
      <c r="Q26" s="239"/>
      <c r="R26" s="238" t="str">
        <f t="array" ref="R26">IFERROR(INDEX('(2) Tracker'!$C$6:$C$30,MATCH(0,IF('(2) Tracker'!$J$6:$J$30="x",COUNTIF(R$19:R25,'(2) Tracker'!$C$6:$C$30),""),0)),"")</f>
        <v/>
      </c>
      <c r="S26" s="47"/>
      <c r="T26" s="50"/>
      <c r="X26" s="7"/>
      <c r="Y26" s="7"/>
    </row>
    <row r="27" spans="2:25" s="51" customFormat="1" ht="33.75" customHeight="1" x14ac:dyDescent="0.3">
      <c r="B27" s="238" t="str">
        <f t="array" ref="B27">IFERROR(INDEX('(2) Tracker'!$C$6:$C$30,MATCH(0,IF('(2) Tracker'!$U$6:$U$30="x",COUNTIF(B$19:B26,'(2) Tracker'!$C$6:$C$30),""),0)),"")</f>
        <v/>
      </c>
      <c r="C27" s="239"/>
      <c r="D27" s="238" t="str">
        <f t="array" ref="D27">IFERROR(INDEX('(2) Tracker'!$C$6:$C$30,MATCH(0,IF('(2) Tracker'!$H$6:$H$30="x",COUNTIF(D$19:D26,'(2) Tracker'!$C$6:$C$30),""),0)),"")</f>
        <v/>
      </c>
      <c r="E27" s="239"/>
      <c r="F27" s="238" t="str">
        <f t="array" ref="F27">IFERROR(INDEX('(2) Tracker'!$C$6:$C$30,MATCH(0,IF('(2) Tracker'!$T$6:$T$30="x",COUNTIF(F$19:F26,'(2) Tracker'!$C$6:$C$30),""),0)),"")</f>
        <v/>
      </c>
      <c r="G27" s="239"/>
      <c r="H27" s="238" t="str">
        <f t="array" ref="H27">IFERROR(INDEX('(2) Tracker'!$C$6:$C$30,MATCH(0,IF('(2) Tracker'!$V$6:$V$30="x",COUNTIF(H$19:H26,'(2) Tracker'!$C$6:$C$30),""),0)),"")</f>
        <v/>
      </c>
      <c r="I27" s="240"/>
      <c r="J27" s="238" t="str">
        <f t="array" ref="J27">IFERROR(INDEX('(2) Tracker'!$C$6:$C$30,MATCH(0,IF('(2) Tracker'!$G$6:$G$30="x",COUNTIF(J$19:J26,'(2) Tracker'!$C$6:$C$30),""),0)),"")</f>
        <v/>
      </c>
      <c r="K27" s="239"/>
      <c r="L27" s="238" t="str">
        <f t="array" ref="L27">IFERROR(INDEX('(2) Tracker'!$C$6:$C$30,MATCH(0,IF('(2) Tracker'!$N$6:$N$30="x",COUNTIF(L$19:L26,'(2) Tracker'!$C$6:$C$30),""),0)),"")</f>
        <v/>
      </c>
      <c r="M27" s="239"/>
      <c r="N27" s="238" t="str">
        <f t="array" ref="N27">IFERROR(INDEX('(2) Tracker'!$C$6:$C$30,MATCH(0,IF('(2) Tracker'!$P$6:$P$30="x",COUNTIF(N$19:N26,'(2) Tracker'!$C$6:$C$30),""),0)),"")</f>
        <v/>
      </c>
      <c r="O27" s="239"/>
      <c r="P27" s="238" t="str">
        <f t="array" ref="P27">IFERROR(INDEX('(2) Tracker'!$C$6:$C$30,MATCH(0,IF('(2) Tracker'!$Q$6:$Q$30="x",COUNTIF(P$19:P26,'(2) Tracker'!$C$6:$C$30),""),0)),"")</f>
        <v/>
      </c>
      <c r="Q27" s="239"/>
      <c r="R27" s="238" t="str">
        <f t="array" ref="R27">IFERROR(INDEX('(2) Tracker'!$C$6:$C$30,MATCH(0,IF('(2) Tracker'!$J$6:$J$30="x",COUNTIF(R$19:R26,'(2) Tracker'!$C$6:$C$30),""),0)),"")</f>
        <v/>
      </c>
      <c r="S27" s="47"/>
      <c r="T27" s="50"/>
      <c r="X27" s="7"/>
      <c r="Y27" s="7"/>
    </row>
    <row r="28" spans="2:25" s="51" customFormat="1" ht="19.5" customHeight="1" x14ac:dyDescent="0.25">
      <c r="B28"/>
      <c r="C28"/>
      <c r="D28"/>
      <c r="E28"/>
      <c r="R28" s="189"/>
      <c r="S28" s="47"/>
      <c r="T28" s="50"/>
      <c r="X28" s="7"/>
      <c r="Y28" s="7"/>
    </row>
    <row r="29" spans="2:25" s="51" customFormat="1" ht="33.75" hidden="1" customHeight="1" x14ac:dyDescent="0.25">
      <c r="B29"/>
      <c r="C29"/>
      <c r="D29"/>
      <c r="E29"/>
      <c r="R29" s="189"/>
      <c r="S29" s="47"/>
      <c r="T29" s="50"/>
      <c r="X29" s="7"/>
      <c r="Y29" s="7"/>
    </row>
    <row r="30" spans="2:25" s="51" customFormat="1" ht="33.75" hidden="1" customHeight="1" x14ac:dyDescent="0.25">
      <c r="B30"/>
      <c r="C30"/>
      <c r="D30"/>
      <c r="E30"/>
      <c r="R30" s="203"/>
      <c r="S30" s="47"/>
      <c r="T30" s="50"/>
      <c r="X30" s="7"/>
      <c r="Y30" s="7"/>
    </row>
    <row r="31" spans="2:25" s="51" customFormat="1" ht="33.75" hidden="1" customHeight="1" x14ac:dyDescent="0.25">
      <c r="B31"/>
      <c r="C31"/>
      <c r="D31"/>
      <c r="E31"/>
      <c r="R31" s="204"/>
      <c r="S31" s="47"/>
      <c r="T31" s="50"/>
      <c r="X31" s="7"/>
      <c r="Y31" s="7"/>
    </row>
    <row r="32" spans="2:25" ht="26.1" hidden="1" customHeight="1" x14ac:dyDescent="0.25">
      <c r="F32"/>
      <c r="G32"/>
      <c r="H32"/>
      <c r="I32" s="177"/>
      <c r="R32" s="202"/>
      <c r="S32" s="79"/>
      <c r="X32" s="1"/>
      <c r="Y32" s="1"/>
    </row>
    <row r="33" spans="6:23" ht="21.9" hidden="1" customHeight="1" x14ac:dyDescent="0.25">
      <c r="F33"/>
      <c r="G33"/>
      <c r="H33"/>
      <c r="I33" s="128"/>
      <c r="R33" s="204"/>
      <c r="T33" s="4"/>
      <c r="U33" s="52"/>
      <c r="V33" s="52"/>
      <c r="W33" s="52"/>
    </row>
    <row r="34" spans="6:23" ht="25.5" hidden="1" customHeight="1" x14ac:dyDescent="0.25">
      <c r="F34"/>
      <c r="G34"/>
      <c r="H34"/>
      <c r="I34" s="201"/>
      <c r="R34"/>
      <c r="S34"/>
      <c r="T34" s="9"/>
      <c r="U34" s="52"/>
      <c r="V34" s="52"/>
      <c r="W34" s="52"/>
    </row>
    <row r="35" spans="6:23" ht="25.5" hidden="1" customHeight="1" x14ac:dyDescent="0.25">
      <c r="F35"/>
      <c r="G35"/>
      <c r="H35"/>
      <c r="I35" s="201"/>
      <c r="R35"/>
      <c r="S35"/>
      <c r="U35" s="52"/>
      <c r="V35" s="52"/>
      <c r="W35" s="52"/>
    </row>
    <row r="36" spans="6:23" ht="27.75" hidden="1" customHeight="1" x14ac:dyDescent="0.25">
      <c r="F36"/>
      <c r="G36"/>
      <c r="H36"/>
      <c r="I36" s="201"/>
      <c r="R36"/>
      <c r="S36"/>
      <c r="T36" s="52"/>
      <c r="U36" s="1"/>
      <c r="V36" s="1"/>
      <c r="W36" s="1"/>
    </row>
    <row r="37" spans="6:23" ht="13.5" hidden="1" customHeight="1" x14ac:dyDescent="0.25">
      <c r="T37" s="1"/>
      <c r="U37" s="52"/>
      <c r="V37" s="52"/>
      <c r="W37" s="52"/>
    </row>
    <row r="38" spans="6:23" s="1" customFormat="1" ht="13.8" hidden="1" x14ac:dyDescent="0.25">
      <c r="J38" s="7"/>
      <c r="K38" s="7"/>
      <c r="L38" s="7"/>
      <c r="M38" s="7"/>
      <c r="N38" s="7"/>
      <c r="O38" s="7"/>
      <c r="P38" s="7"/>
      <c r="Q38" s="7"/>
      <c r="R38" s="7"/>
      <c r="S38" s="7"/>
      <c r="T38" s="52"/>
      <c r="U38" s="52"/>
      <c r="V38" s="52"/>
      <c r="W38" s="52"/>
    </row>
    <row r="39" spans="6:23" s="1" customFormat="1" ht="13.8" hidden="1" x14ac:dyDescent="0.25">
      <c r="J39" s="7"/>
      <c r="K39" s="7"/>
      <c r="L39" s="7"/>
      <c r="M39" s="7"/>
      <c r="N39" s="7"/>
      <c r="O39" s="7"/>
      <c r="P39" s="7"/>
      <c r="Q39" s="7"/>
      <c r="R39" s="7"/>
      <c r="S39" s="7"/>
      <c r="T39" s="52"/>
      <c r="U39" s="52"/>
      <c r="V39" s="52"/>
      <c r="W39" s="52"/>
    </row>
    <row r="40" spans="6:23" s="1" customFormat="1" ht="13.8" hidden="1" x14ac:dyDescent="0.25">
      <c r="J40" s="7"/>
      <c r="K40" s="7"/>
      <c r="L40" s="7"/>
      <c r="M40" s="7"/>
      <c r="N40" s="7"/>
      <c r="O40" s="7"/>
      <c r="P40" s="7"/>
      <c r="Q40" s="7"/>
      <c r="R40" s="7"/>
      <c r="S40" s="7"/>
      <c r="T40" s="52"/>
      <c r="U40" s="52"/>
      <c r="V40" s="52"/>
      <c r="W40" s="52"/>
    </row>
    <row r="41" spans="6:23" s="1" customFormat="1" ht="13.8" hidden="1" x14ac:dyDescent="0.25">
      <c r="F41" s="52"/>
      <c r="G41" s="52"/>
      <c r="H41" s="52"/>
      <c r="I41" s="52"/>
      <c r="J41" s="50"/>
      <c r="K41" s="50"/>
      <c r="L41" s="50"/>
      <c r="M41" s="50"/>
      <c r="N41" s="50"/>
      <c r="O41" s="50"/>
      <c r="P41" s="50"/>
      <c r="Q41" s="50"/>
      <c r="R41" s="50"/>
      <c r="S41" s="50"/>
      <c r="T41" s="52"/>
      <c r="U41" s="52"/>
      <c r="V41" s="52"/>
      <c r="W41" s="52"/>
    </row>
    <row r="42" spans="6:23" s="1" customFormat="1" ht="13.8" hidden="1" x14ac:dyDescent="0.25">
      <c r="F42" s="52"/>
      <c r="G42" s="52"/>
      <c r="H42" s="52"/>
      <c r="I42" s="52"/>
      <c r="J42" s="50"/>
      <c r="K42" s="50"/>
      <c r="L42" s="50"/>
      <c r="M42" s="50"/>
      <c r="N42" s="50"/>
      <c r="O42" s="50"/>
      <c r="P42" s="50"/>
      <c r="Q42" s="50"/>
      <c r="R42" s="50"/>
      <c r="S42" s="50"/>
      <c r="T42" s="52"/>
      <c r="U42" s="52"/>
      <c r="V42" s="52"/>
      <c r="W42" s="52"/>
    </row>
    <row r="43" spans="6:23" s="1" customFormat="1" ht="13.8" hidden="1" x14ac:dyDescent="0.25">
      <c r="F43" s="52"/>
      <c r="G43" s="52"/>
      <c r="H43" s="52"/>
      <c r="I43" s="52"/>
      <c r="J43" s="50"/>
      <c r="K43" s="50"/>
      <c r="L43" s="50"/>
      <c r="M43" s="50"/>
      <c r="N43" s="50"/>
      <c r="O43" s="50"/>
      <c r="P43" s="50"/>
      <c r="Q43" s="50"/>
      <c r="R43" s="50"/>
      <c r="S43" s="50"/>
      <c r="T43" s="52"/>
      <c r="U43" s="52"/>
      <c r="V43" s="52"/>
      <c r="W43" s="52"/>
    </row>
    <row r="44" spans="6:23" s="1" customFormat="1" ht="13.8" hidden="1" x14ac:dyDescent="0.25">
      <c r="F44" s="52"/>
      <c r="G44" s="52"/>
      <c r="H44" s="52"/>
      <c r="I44" s="52"/>
      <c r="J44" s="50"/>
      <c r="K44" s="50"/>
      <c r="L44" s="50"/>
      <c r="M44" s="50"/>
      <c r="N44" s="50"/>
      <c r="O44" s="50"/>
      <c r="P44" s="50"/>
      <c r="Q44" s="50"/>
      <c r="R44" s="50"/>
      <c r="S44" s="50"/>
      <c r="T44" s="52"/>
      <c r="U44" s="43"/>
      <c r="V44" s="43"/>
      <c r="W44" s="43"/>
    </row>
  </sheetData>
  <sheetProtection selectLockedCells="1"/>
  <mergeCells count="8">
    <mergeCell ref="J2:R2"/>
    <mergeCell ref="J3:R5"/>
    <mergeCell ref="J18:R18"/>
    <mergeCell ref="B18:H18"/>
    <mergeCell ref="J7:R7"/>
    <mergeCell ref="B4:C4"/>
    <mergeCell ref="B5:C5"/>
    <mergeCell ref="B7:H7"/>
  </mergeCells>
  <conditionalFormatting sqref="U44:W1048576">
    <cfRule type="cellIs" dxfId="42" priority="59" operator="equal">
      <formula>4</formula>
    </cfRule>
    <cfRule type="cellIs" dxfId="41" priority="60" operator="equal">
      <formula>1</formula>
    </cfRule>
  </conditionalFormatting>
  <conditionalFormatting sqref="R32 R17">
    <cfRule type="containsBlanks" priority="56" stopIfTrue="1">
      <formula>LEN(TRIM(R17))=0</formula>
    </cfRule>
    <cfRule type="cellIs" dxfId="40" priority="57" operator="lessThan">
      <formula>15</formula>
    </cfRule>
  </conditionalFormatting>
  <printOptions horizontalCentered="1" verticalCentered="1"/>
  <pageMargins left="0.3" right="0.3" top="0.3" bottom="0.3" header="0.25" footer="0.25"/>
  <pageSetup scale="58" fitToWidth="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AE3D6"/>
    <pageSetUpPr fitToPage="1"/>
  </sheetPr>
  <dimension ref="A1:O43"/>
  <sheetViews>
    <sheetView showGridLines="0" tabSelected="1" topLeftCell="A21" zoomScale="60" zoomScaleNormal="60" workbookViewId="0"/>
  </sheetViews>
  <sheetFormatPr defaultColWidth="0" defaultRowHeight="13.95" customHeight="1" zeroHeight="1" x14ac:dyDescent="0.25"/>
  <cols>
    <col min="1" max="1" width="2.25" style="14" customWidth="1"/>
    <col min="2" max="2" width="2.375" style="14" customWidth="1"/>
    <col min="3" max="5" width="26.375" style="21" customWidth="1"/>
    <col min="6" max="6" width="3.125" style="21" customWidth="1"/>
    <col min="7" max="7" width="27.375" style="21" customWidth="1"/>
    <col min="8" max="8" width="26.375" style="21" customWidth="1"/>
    <col min="9" max="9" width="26.375" style="14" customWidth="1"/>
    <col min="10" max="10" width="3.125" style="14" customWidth="1"/>
    <col min="11" max="13" width="26.375" style="14" customWidth="1"/>
    <col min="14" max="14" width="2.375" style="14" customWidth="1"/>
    <col min="15" max="15" width="3" style="14" customWidth="1"/>
    <col min="16" max="16384" width="8" style="14" hidden="1"/>
  </cols>
  <sheetData>
    <row r="1" spans="2:14" ht="13.2" customHeight="1" thickBot="1" x14ac:dyDescent="0.3"/>
    <row r="2" spans="2:14" ht="11.4" customHeight="1" thickTop="1" thickBot="1" x14ac:dyDescent="0.3">
      <c r="B2" s="10"/>
      <c r="C2" s="11"/>
      <c r="D2" s="11"/>
      <c r="E2" s="11"/>
      <c r="F2" s="11"/>
      <c r="G2" s="11"/>
      <c r="H2" s="11"/>
      <c r="I2" s="12"/>
      <c r="J2" s="12"/>
      <c r="K2" s="12"/>
      <c r="L2" s="12"/>
      <c r="M2" s="12"/>
      <c r="N2" s="13"/>
    </row>
    <row r="3" spans="2:14" ht="57.75" customHeight="1" thickBot="1" x14ac:dyDescent="0.3">
      <c r="B3" s="15"/>
      <c r="C3" s="60" t="s">
        <v>13</v>
      </c>
      <c r="D3" s="16"/>
      <c r="E3" s="16"/>
      <c r="F3" s="353"/>
      <c r="G3" s="353"/>
      <c r="H3" s="353"/>
      <c r="I3" s="17"/>
      <c r="J3" s="18"/>
      <c r="K3" s="98"/>
      <c r="L3" s="354" t="str">
        <f>'(1) Summary Sheet'!B5</f>
        <v xml:space="preserve">Room: </v>
      </c>
      <c r="M3" s="354"/>
      <c r="N3" s="19"/>
    </row>
    <row r="4" spans="2:14" ht="55.5" customHeight="1" x14ac:dyDescent="0.25">
      <c r="B4" s="15"/>
      <c r="C4" s="61" t="s">
        <v>99</v>
      </c>
      <c r="D4" s="20"/>
      <c r="E4" s="20"/>
      <c r="I4" s="22"/>
      <c r="K4" s="355" t="str">
        <f>'(1) Summary Sheet'!B4</f>
        <v xml:space="preserve">Date: </v>
      </c>
      <c r="L4" s="355"/>
      <c r="M4" s="355"/>
      <c r="N4" s="19"/>
    </row>
    <row r="5" spans="2:14" ht="13.5" customHeight="1" thickBot="1" x14ac:dyDescent="0.3">
      <c r="B5" s="15"/>
      <c r="C5" s="146"/>
      <c r="D5" s="141"/>
      <c r="E5" s="142"/>
      <c r="F5" s="22"/>
      <c r="G5" s="145"/>
      <c r="H5" s="141"/>
      <c r="I5" s="142"/>
      <c r="K5" s="141"/>
      <c r="L5" s="142"/>
      <c r="M5" s="143"/>
      <c r="N5" s="19"/>
    </row>
    <row r="6" spans="2:14" ht="44.25" customHeight="1" thickTop="1" thickBot="1" x14ac:dyDescent="0.3">
      <c r="B6" s="15"/>
      <c r="C6" s="356" t="s">
        <v>9</v>
      </c>
      <c r="D6" s="357"/>
      <c r="E6" s="358"/>
      <c r="F6" s="23"/>
      <c r="G6" s="359" t="s">
        <v>14</v>
      </c>
      <c r="H6" s="360"/>
      <c r="I6" s="361"/>
      <c r="J6" s="144"/>
      <c r="K6" s="362" t="s">
        <v>11</v>
      </c>
      <c r="L6" s="363"/>
      <c r="M6" s="364"/>
      <c r="N6" s="19"/>
    </row>
    <row r="7" spans="2:14" ht="14.4" thickTop="1" x14ac:dyDescent="0.25">
      <c r="B7" s="15"/>
      <c r="G7" s="24"/>
      <c r="H7" s="24"/>
      <c r="I7" s="22"/>
      <c r="N7" s="19"/>
    </row>
    <row r="8" spans="2:14" ht="29.25" customHeight="1" x14ac:dyDescent="0.25">
      <c r="B8" s="15"/>
      <c r="H8" s="25"/>
      <c r="N8" s="19"/>
    </row>
    <row r="9" spans="2:14" ht="29.25" customHeight="1" x14ac:dyDescent="0.25">
      <c r="B9" s="15"/>
      <c r="H9" s="24"/>
      <c r="I9" s="26"/>
      <c r="N9" s="19"/>
    </row>
    <row r="10" spans="2:14" ht="29.25" customHeight="1" x14ac:dyDescent="0.25">
      <c r="B10" s="15"/>
      <c r="H10" s="22"/>
      <c r="I10" s="26"/>
      <c r="N10" s="19"/>
    </row>
    <row r="11" spans="2:14" ht="29.25" customHeight="1" x14ac:dyDescent="0.25">
      <c r="B11" s="15"/>
      <c r="H11" s="22"/>
      <c r="I11" s="26"/>
      <c r="N11" s="19"/>
    </row>
    <row r="12" spans="2:14" ht="29.25" customHeight="1" x14ac:dyDescent="0.25">
      <c r="B12" s="15"/>
      <c r="H12" s="22"/>
      <c r="I12" s="26"/>
      <c r="N12" s="19"/>
    </row>
    <row r="13" spans="2:14" ht="29.25" customHeight="1" x14ac:dyDescent="0.25">
      <c r="B13" s="15"/>
      <c r="N13" s="19"/>
    </row>
    <row r="14" spans="2:14" ht="29.25" customHeight="1" x14ac:dyDescent="0.25">
      <c r="B14" s="15"/>
      <c r="N14" s="19"/>
    </row>
    <row r="15" spans="2:14" ht="29.25" customHeight="1" x14ac:dyDescent="0.25">
      <c r="B15" s="15"/>
      <c r="H15" s="14"/>
      <c r="N15" s="19"/>
    </row>
    <row r="16" spans="2:14" ht="29.25" customHeight="1" x14ac:dyDescent="0.25">
      <c r="B16" s="15"/>
      <c r="H16" s="14"/>
      <c r="N16" s="19"/>
    </row>
    <row r="17" spans="2:14" ht="29.25" customHeight="1" x14ac:dyDescent="0.25">
      <c r="B17" s="15"/>
      <c r="N17" s="19"/>
    </row>
    <row r="18" spans="2:14" ht="29.25" customHeight="1" x14ac:dyDescent="0.25">
      <c r="B18" s="15"/>
      <c r="N18" s="19"/>
    </row>
    <row r="19" spans="2:14" ht="29.25" customHeight="1" x14ac:dyDescent="0.25">
      <c r="B19" s="15"/>
      <c r="N19" s="19"/>
    </row>
    <row r="20" spans="2:14" ht="29.25" customHeight="1" x14ac:dyDescent="0.25">
      <c r="B20" s="15"/>
      <c r="N20" s="19"/>
    </row>
    <row r="21" spans="2:14" ht="14.4" thickBot="1" x14ac:dyDescent="0.3">
      <c r="B21" s="15"/>
      <c r="N21" s="19"/>
    </row>
    <row r="22" spans="2:14" ht="32.25" customHeight="1" thickTop="1" x14ac:dyDescent="0.25">
      <c r="B22" s="15"/>
      <c r="C22" s="147" t="s">
        <v>128</v>
      </c>
      <c r="D22" s="148"/>
      <c r="E22" s="149"/>
      <c r="F22" s="27"/>
      <c r="G22" s="156" t="s">
        <v>61</v>
      </c>
      <c r="H22" s="157"/>
      <c r="I22" s="158"/>
      <c r="J22" s="27"/>
      <c r="K22" s="132" t="s">
        <v>15</v>
      </c>
      <c r="L22" s="133"/>
      <c r="M22" s="134"/>
      <c r="N22" s="19"/>
    </row>
    <row r="23" spans="2:14" ht="32.25" customHeight="1" x14ac:dyDescent="0.25">
      <c r="B23" s="15"/>
      <c r="C23" s="150" t="s">
        <v>130</v>
      </c>
      <c r="D23" s="151"/>
      <c r="E23" s="152"/>
      <c r="F23" s="29"/>
      <c r="G23" s="159" t="s">
        <v>62</v>
      </c>
      <c r="H23" s="160"/>
      <c r="I23" s="161"/>
      <c r="J23" s="29"/>
      <c r="K23" s="135" t="s">
        <v>100</v>
      </c>
      <c r="L23" s="136"/>
      <c r="M23" s="137"/>
      <c r="N23" s="19"/>
    </row>
    <row r="24" spans="2:14" ht="32.25" customHeight="1" thickBot="1" x14ac:dyDescent="0.3">
      <c r="B24" s="15"/>
      <c r="C24" s="150" t="s">
        <v>129</v>
      </c>
      <c r="D24" s="151"/>
      <c r="E24" s="152"/>
      <c r="F24" s="29"/>
      <c r="G24" s="162" t="s">
        <v>103</v>
      </c>
      <c r="H24" s="163"/>
      <c r="I24" s="164"/>
      <c r="J24" s="29"/>
      <c r="K24" s="135" t="s">
        <v>102</v>
      </c>
      <c r="L24" s="136"/>
      <c r="M24" s="137"/>
      <c r="N24" s="19"/>
    </row>
    <row r="25" spans="2:14" ht="32.25" customHeight="1" thickTop="1" thickBot="1" x14ac:dyDescent="0.3">
      <c r="B25" s="15"/>
      <c r="C25" s="150" t="s">
        <v>131</v>
      </c>
      <c r="D25" s="151"/>
      <c r="E25" s="152"/>
      <c r="F25" s="29"/>
      <c r="G25" s="30"/>
      <c r="H25" s="28"/>
      <c r="I25" s="28"/>
      <c r="J25" s="29"/>
      <c r="K25" s="138" t="s">
        <v>101</v>
      </c>
      <c r="L25" s="139"/>
      <c r="M25" s="140"/>
      <c r="N25" s="19"/>
    </row>
    <row r="26" spans="2:14" ht="32.25" customHeight="1" thickTop="1" x14ac:dyDescent="0.25">
      <c r="B26" s="15"/>
      <c r="C26" s="150" t="s">
        <v>132</v>
      </c>
      <c r="D26" s="151"/>
      <c r="E26" s="152"/>
      <c r="F26" s="29"/>
      <c r="G26" s="29"/>
      <c r="H26" s="28"/>
      <c r="I26" s="28"/>
      <c r="J26" s="29"/>
      <c r="K26" s="29"/>
      <c r="L26" s="31"/>
      <c r="M26" s="31"/>
      <c r="N26" s="19"/>
    </row>
    <row r="27" spans="2:14" ht="6.75" customHeight="1" thickBot="1" x14ac:dyDescent="0.3">
      <c r="B27" s="15"/>
      <c r="C27" s="153"/>
      <c r="D27" s="154"/>
      <c r="E27" s="155"/>
      <c r="F27" s="32"/>
      <c r="G27" s="32"/>
      <c r="H27" s="32"/>
      <c r="I27" s="29"/>
      <c r="J27" s="29"/>
      <c r="K27" s="33"/>
      <c r="L27" s="29"/>
      <c r="M27" s="29"/>
      <c r="N27" s="19"/>
    </row>
    <row r="28" spans="2:14" ht="14.4" thickTop="1" x14ac:dyDescent="0.25">
      <c r="B28" s="15"/>
      <c r="C28" s="34"/>
      <c r="D28" s="34"/>
      <c r="E28" s="34"/>
      <c r="F28" s="14"/>
      <c r="G28" s="35"/>
      <c r="H28" s="35"/>
      <c r="I28" s="35"/>
      <c r="N28" s="19"/>
    </row>
    <row r="29" spans="2:14" ht="21.75" customHeight="1" x14ac:dyDescent="0.25">
      <c r="B29" s="15"/>
      <c r="C29" s="350" t="s">
        <v>9</v>
      </c>
      <c r="G29" s="351" t="s">
        <v>14</v>
      </c>
      <c r="K29" s="352" t="s">
        <v>16</v>
      </c>
      <c r="N29" s="19"/>
    </row>
    <row r="30" spans="2:14" ht="41.25" customHeight="1" x14ac:dyDescent="0.25">
      <c r="B30" s="15"/>
      <c r="C30" s="350"/>
      <c r="D30" s="62" t="s">
        <v>17</v>
      </c>
      <c r="G30" s="351"/>
      <c r="H30" s="62" t="s">
        <v>17</v>
      </c>
      <c r="K30" s="352"/>
      <c r="L30" s="62" t="s">
        <v>17</v>
      </c>
      <c r="N30" s="19"/>
    </row>
    <row r="31" spans="2:14" s="7" customFormat="1" ht="28.5" customHeight="1" x14ac:dyDescent="0.25">
      <c r="B31" s="36"/>
      <c r="C31" s="62" t="s">
        <v>33</v>
      </c>
      <c r="D31" s="96">
        <f>'(2) Tracker'!V33</f>
        <v>0</v>
      </c>
      <c r="E31" s="37"/>
      <c r="F31" s="37"/>
      <c r="G31" s="62" t="s">
        <v>33</v>
      </c>
      <c r="H31" s="97">
        <f>'(2) Tracker'!AC33</f>
        <v>0</v>
      </c>
      <c r="I31" s="63"/>
      <c r="J31" s="63"/>
      <c r="K31" s="62" t="s">
        <v>18</v>
      </c>
      <c r="L31" s="97">
        <f>COUNTIF('(1) Summary Sheet'!Q7:Q31,"Below")</f>
        <v>0</v>
      </c>
      <c r="N31" s="38"/>
    </row>
    <row r="32" spans="2:14" s="7" customFormat="1" ht="28.5" customHeight="1" x14ac:dyDescent="0.25">
      <c r="B32" s="36"/>
      <c r="C32" s="62" t="s">
        <v>34</v>
      </c>
      <c r="D32" s="96">
        <f>'(2) Tracker'!V34</f>
        <v>0</v>
      </c>
      <c r="E32" s="37"/>
      <c r="F32" s="37"/>
      <c r="G32" s="62" t="s">
        <v>34</v>
      </c>
      <c r="H32" s="97">
        <f>'(2) Tracker'!AC34</f>
        <v>0</v>
      </c>
      <c r="I32" s="63"/>
      <c r="J32" s="63"/>
      <c r="K32" s="62" t="s">
        <v>19</v>
      </c>
      <c r="L32" s="97">
        <f>COUNTIF('(1) Summary Sheet'!Q7:Q31,"On")</f>
        <v>0</v>
      </c>
      <c r="N32" s="38"/>
    </row>
    <row r="33" spans="2:14" s="7" customFormat="1" ht="28.5" customHeight="1" x14ac:dyDescent="0.25">
      <c r="B33" s="36"/>
      <c r="C33" s="62" t="s">
        <v>35</v>
      </c>
      <c r="D33" s="96">
        <f>'(2) Tracker'!V35</f>
        <v>25</v>
      </c>
      <c r="E33" s="37"/>
      <c r="F33" s="37"/>
      <c r="G33" s="62" t="s">
        <v>35</v>
      </c>
      <c r="H33" s="97">
        <f>'(2) Tracker'!AC35</f>
        <v>0</v>
      </c>
      <c r="I33" s="63"/>
      <c r="J33" s="63"/>
      <c r="K33" s="62" t="s">
        <v>20</v>
      </c>
      <c r="L33" s="97">
        <f>COUNTIF('(1) Summary Sheet'!Q7:Q31,"Above")</f>
        <v>0</v>
      </c>
      <c r="N33" s="38"/>
    </row>
    <row r="34" spans="2:14" s="7" customFormat="1" ht="14.4" thickBot="1" x14ac:dyDescent="0.3">
      <c r="B34" s="39"/>
      <c r="C34" s="40"/>
      <c r="D34" s="40"/>
      <c r="E34" s="40"/>
      <c r="F34" s="40"/>
      <c r="G34" s="40"/>
      <c r="H34" s="40"/>
      <c r="I34" s="41"/>
      <c r="J34" s="41"/>
      <c r="K34" s="41"/>
      <c r="L34" s="41"/>
      <c r="M34" s="41"/>
      <c r="N34" s="42"/>
    </row>
    <row r="35" spans="2:14" ht="14.4" thickTop="1" x14ac:dyDescent="0.25"/>
    <row r="36" spans="2:14" ht="13.8" hidden="1" x14ac:dyDescent="0.25"/>
    <row r="37" spans="2:14" ht="13.8" hidden="1" x14ac:dyDescent="0.25"/>
    <row r="38" spans="2:14" ht="13.8" hidden="1" x14ac:dyDescent="0.25"/>
    <row r="39" spans="2:14" ht="13.8" hidden="1" x14ac:dyDescent="0.25"/>
    <row r="40" spans="2:14" ht="13.8" hidden="1" x14ac:dyDescent="0.25"/>
    <row r="41" spans="2:14" ht="13.8" hidden="1" x14ac:dyDescent="0.25"/>
    <row r="42" spans="2:14" ht="13.8" hidden="1" x14ac:dyDescent="0.25">
      <c r="C42" s="14"/>
    </row>
    <row r="43" spans="2:14" ht="13.8" hidden="1" x14ac:dyDescent="0.25">
      <c r="C43" s="14"/>
    </row>
  </sheetData>
  <sheetProtection algorithmName="SHA-512" hashValue="vEt0rqmMfKiQsE8hFwlLDBHg7pgl7P1WYZ3QEdKXjAVLjyL6ypfHyy/HDWjw2eq9EeYXxnkOI0oDmxmBO34jiw==" saltValue="WIFdidzp7zzjx+FB2FmcdQ==" spinCount="100000" sheet="1" selectLockedCells="1"/>
  <mergeCells count="9">
    <mergeCell ref="C29:C30"/>
    <mergeCell ref="G29:G30"/>
    <mergeCell ref="K29:K30"/>
    <mergeCell ref="F3:H3"/>
    <mergeCell ref="L3:M3"/>
    <mergeCell ref="K4:M4"/>
    <mergeCell ref="C6:E6"/>
    <mergeCell ref="G6:I6"/>
    <mergeCell ref="K6:M6"/>
  </mergeCells>
  <printOptions horizontalCentered="1" verticalCentered="1"/>
  <pageMargins left="0.3" right="0.3" top="0.3" bottom="0.3" header="0.25" footer="0.25"/>
  <pageSetup scale="5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5B075-F33F-4E7C-8960-E643DCFA7E80}">
  <sheetPr>
    <tabColor rgb="FFF0F3CD"/>
    <pageSetUpPr fitToPage="1"/>
  </sheetPr>
  <dimension ref="A1:AV35"/>
  <sheetViews>
    <sheetView showGridLines="0" zoomScale="90" zoomScaleNormal="90" workbookViewId="0">
      <selection activeCell="B7" sqref="B7"/>
    </sheetView>
  </sheetViews>
  <sheetFormatPr defaultColWidth="0" defaultRowHeight="13.8" zeroHeight="1" x14ac:dyDescent="0.25"/>
  <cols>
    <col min="1" max="1" width="3.375" style="43" customWidth="1"/>
    <col min="2" max="3" width="28.25" style="43" customWidth="1"/>
    <col min="4" max="4" width="5" style="43" customWidth="1"/>
    <col min="5" max="5" width="2.625" customWidth="1"/>
    <col min="6" max="6" width="14.75" style="43" customWidth="1"/>
    <col min="7" max="7" width="26.25" style="43" customWidth="1"/>
    <col min="8" max="8" width="2.75" style="51" customWidth="1"/>
    <col min="9" max="9" width="14.625" style="52" customWidth="1"/>
    <col min="10" max="10" width="25.25" style="43" customWidth="1"/>
    <col min="11" max="12" width="2.75" style="51" customWidth="1"/>
    <col min="13" max="13" width="16.625" style="43" customWidth="1"/>
    <col min="14" max="14" width="1.75" style="51" customWidth="1"/>
    <col min="15" max="15" width="18.75" style="43" customWidth="1"/>
    <col min="16" max="16" width="1.75" customWidth="1"/>
    <col min="17" max="17" width="19.375" style="43" customWidth="1"/>
    <col min="18" max="18" width="2.875" style="43" customWidth="1"/>
    <col min="19" max="21" width="9.125" style="43" hidden="1" customWidth="1"/>
    <col min="22" max="31" width="0" style="43" hidden="1" customWidth="1"/>
    <col min="32" max="32" width="9.125" style="43" hidden="1" customWidth="1"/>
    <col min="33" max="48" width="0" style="43" hidden="1" customWidth="1"/>
    <col min="49" max="16384" width="8" style="43" hidden="1"/>
  </cols>
  <sheetData>
    <row r="1" spans="2:23" ht="14.4" thickBot="1" x14ac:dyDescent="0.3"/>
    <row r="2" spans="2:23" ht="39.75" customHeight="1" thickBot="1" x14ac:dyDescent="0.3">
      <c r="B2" s="64" t="s">
        <v>31</v>
      </c>
      <c r="C2" s="65"/>
      <c r="F2" s="259" t="s">
        <v>55</v>
      </c>
      <c r="G2" s="260"/>
      <c r="H2" s="260"/>
      <c r="I2" s="260"/>
      <c r="J2" s="260"/>
      <c r="K2" s="260"/>
      <c r="L2" s="260"/>
      <c r="M2" s="260"/>
      <c r="N2" s="260"/>
      <c r="O2" s="260"/>
      <c r="P2" s="260"/>
      <c r="Q2" s="261"/>
    </row>
    <row r="3" spans="2:23" ht="33" customHeight="1" thickBot="1" x14ac:dyDescent="0.3">
      <c r="B3" s="66" t="s">
        <v>97</v>
      </c>
      <c r="C3" s="67"/>
      <c r="F3" s="262" t="s">
        <v>9</v>
      </c>
      <c r="G3" s="263"/>
      <c r="H3" s="89"/>
      <c r="I3" s="266" t="s">
        <v>12</v>
      </c>
      <c r="J3" s="267"/>
      <c r="K3" s="89"/>
      <c r="L3" s="89"/>
      <c r="M3" s="270" t="s">
        <v>53</v>
      </c>
      <c r="N3" s="271"/>
      <c r="O3" s="271"/>
      <c r="P3" s="271"/>
      <c r="Q3" s="272"/>
    </row>
    <row r="4" spans="2:23" ht="27.75" customHeight="1" thickTop="1" thickBot="1" x14ac:dyDescent="0.3">
      <c r="B4" s="258">
        <v>43739</v>
      </c>
      <c r="C4" s="258"/>
      <c r="F4" s="264"/>
      <c r="G4" s="265"/>
      <c r="H4" s="90"/>
      <c r="I4" s="268"/>
      <c r="J4" s="269"/>
      <c r="K4" s="91"/>
      <c r="L4" s="92"/>
      <c r="M4" s="273"/>
      <c r="N4" s="274"/>
      <c r="O4" s="274"/>
      <c r="P4" s="274"/>
      <c r="Q4" s="275"/>
      <c r="R4" s="44"/>
    </row>
    <row r="5" spans="2:23" ht="28.5" customHeight="1" x14ac:dyDescent="0.25">
      <c r="B5" s="276" t="s">
        <v>21</v>
      </c>
      <c r="C5" s="276"/>
      <c r="F5" s="277" t="s">
        <v>123</v>
      </c>
      <c r="G5" s="277" t="s">
        <v>59</v>
      </c>
      <c r="I5" s="277" t="s">
        <v>32</v>
      </c>
      <c r="J5" s="277" t="s">
        <v>59</v>
      </c>
      <c r="K5" s="81"/>
      <c r="L5" s="81"/>
      <c r="M5" s="256" t="s">
        <v>58</v>
      </c>
      <c r="N5" s="82"/>
      <c r="O5" s="130" t="s">
        <v>54</v>
      </c>
      <c r="Q5" s="256" t="s">
        <v>60</v>
      </c>
      <c r="R5" s="45"/>
    </row>
    <row r="6" spans="2:23" ht="27.75" customHeight="1" x14ac:dyDescent="0.25">
      <c r="B6" s="93" t="s">
        <v>56</v>
      </c>
      <c r="C6" s="93" t="s">
        <v>57</v>
      </c>
      <c r="F6" s="277"/>
      <c r="G6" s="277"/>
      <c r="I6" s="277"/>
      <c r="J6" s="277"/>
      <c r="K6" s="79"/>
      <c r="L6" s="79"/>
      <c r="M6" s="257"/>
      <c r="N6" s="83"/>
      <c r="O6" s="94" t="s">
        <v>98</v>
      </c>
      <c r="Q6" s="257"/>
      <c r="R6" s="46"/>
    </row>
    <row r="7" spans="2:23" s="51" customFormat="1" ht="34.5" customHeight="1" x14ac:dyDescent="0.25">
      <c r="B7" s="71" t="s">
        <v>63</v>
      </c>
      <c r="C7" s="71" t="s">
        <v>22</v>
      </c>
      <c r="D7" s="187">
        <v>1</v>
      </c>
      <c r="E7"/>
      <c r="F7" s="173">
        <f>'Sample Tracker'!X6</f>
        <v>16</v>
      </c>
      <c r="G7" s="168" t="str">
        <f>IF(F7&lt;15,"Poor",IF(AND(F7&gt;14,F7&lt;17),"Good",IF(F7&gt;16,"Excellent","")))</f>
        <v>Good</v>
      </c>
      <c r="H7" s="47"/>
      <c r="I7" s="173">
        <f>'Sample Tracker'!AB6</f>
        <v>5</v>
      </c>
      <c r="J7" s="168" t="str">
        <f>IF(I7&lt;6,"Poor",IF(I7=6,"Good",IF(I7&gt;6,"Excellent","")))</f>
        <v>Poor</v>
      </c>
      <c r="K7" s="48"/>
      <c r="L7" s="48"/>
      <c r="M7" s="173">
        <f>'Sample Tracker'!AF6</f>
        <v>30</v>
      </c>
      <c r="N7" s="49"/>
      <c r="O7" s="72" t="str">
        <f>IF('Sample Tracker'!AH6="x","10-24th",IF('Sample Tracker'!AI6="x","25-49th",IF('Sample Tracker'!AJ6="x","50-74th",IF('Sample Tracker'!AK6="x","75-89th",IF('Sample Tracker'!AL6="x","90th+","")))))</f>
        <v>25-49th</v>
      </c>
      <c r="P7"/>
      <c r="Q7" s="168" t="str">
        <f>IF(O7="10-24th","Below",IF(O7="25-49th","Below",IF(O7="50-74th","On",IF(O7="75-89th","Above",IF(O7="90th+","Above","")))))</f>
        <v>Below</v>
      </c>
      <c r="R7" s="50"/>
    </row>
    <row r="8" spans="2:23" s="51" customFormat="1" ht="34.5" customHeight="1" x14ac:dyDescent="0.25">
      <c r="B8" s="68" t="s">
        <v>63</v>
      </c>
      <c r="C8" s="68" t="s">
        <v>23</v>
      </c>
      <c r="D8" s="188">
        <v>2</v>
      </c>
      <c r="E8"/>
      <c r="F8" s="174">
        <f>'Sample Tracker'!X7</f>
        <v>18</v>
      </c>
      <c r="G8" s="170" t="str">
        <f t="shared" ref="G8:G31" si="0">IF(F8&lt;15,"Poor",IF(AND(F8&gt;14,F8&lt;17),"Good",IF(F8&gt;16,"Excellent","")))</f>
        <v>Excellent</v>
      </c>
      <c r="H8" s="47"/>
      <c r="I8" s="174">
        <f>'Sample Tracker'!AB7</f>
        <v>5</v>
      </c>
      <c r="J8" s="170" t="str">
        <f t="shared" ref="J8:J31" si="1">IF(I8&lt;6,"Poor",IF(I8=6,"Good",IF(I8&gt;6,"Excellent","")))</f>
        <v>Poor</v>
      </c>
      <c r="K8" s="48"/>
      <c r="L8" s="48"/>
      <c r="M8" s="174">
        <f>'Sample Tracker'!AF7</f>
        <v>20</v>
      </c>
      <c r="N8" s="48"/>
      <c r="O8" s="8" t="str">
        <f>IF('Sample Tracker'!AH7="x","10-24th",IF('Sample Tracker'!AI7="x","25-49th",IF('Sample Tracker'!AJ7="x","50-74th",IF('Sample Tracker'!AK7="x","75-89th",IF('Sample Tracker'!AL7="x","90th+","")))))</f>
        <v>10-24th</v>
      </c>
      <c r="P8"/>
      <c r="Q8" s="170" t="str">
        <f t="shared" ref="Q8:Q31" si="2">IF(O8="10-24th","Below",IF(O8="25-49th","Below",IF(O8="50-74th","On",IF(O8="75-89th","Above",IF(O8="90th+","Above","")))))</f>
        <v>Below</v>
      </c>
      <c r="R8" s="50"/>
    </row>
    <row r="9" spans="2:23" s="51" customFormat="1" ht="34.5" customHeight="1" x14ac:dyDescent="0.25">
      <c r="B9" s="71" t="s">
        <v>64</v>
      </c>
      <c r="C9" s="71" t="s">
        <v>43</v>
      </c>
      <c r="D9" s="187">
        <v>3</v>
      </c>
      <c r="E9"/>
      <c r="F9" s="173">
        <f>'Sample Tracker'!X8</f>
        <v>10</v>
      </c>
      <c r="G9" s="168" t="str">
        <f t="shared" si="0"/>
        <v>Poor</v>
      </c>
      <c r="H9" s="47"/>
      <c r="I9" s="173">
        <f>'Sample Tracker'!AB8</f>
        <v>6</v>
      </c>
      <c r="J9" s="168" t="str">
        <f t="shared" si="1"/>
        <v>Good</v>
      </c>
      <c r="K9" s="48"/>
      <c r="L9" s="48"/>
      <c r="M9" s="173">
        <f>'Sample Tracker'!AF8</f>
        <v>86</v>
      </c>
      <c r="N9" s="48"/>
      <c r="O9" s="72" t="str">
        <f>IF('Sample Tracker'!AH8="x","10-24th",IF('Sample Tracker'!AI8="x","25-49th",IF('Sample Tracker'!AJ8="x","50-74th",IF('Sample Tracker'!AK8="x","75-89th",IF('Sample Tracker'!AL8="x","90th+","")))))</f>
        <v>75-89th</v>
      </c>
      <c r="P9"/>
      <c r="Q9" s="168" t="str">
        <f t="shared" si="2"/>
        <v>Above</v>
      </c>
      <c r="R9" s="50"/>
    </row>
    <row r="10" spans="2:23" s="51" customFormat="1" ht="34.5" customHeight="1" x14ac:dyDescent="0.25">
      <c r="B10" s="68" t="s">
        <v>65</v>
      </c>
      <c r="C10" s="68" t="s">
        <v>25</v>
      </c>
      <c r="D10" s="188">
        <v>4</v>
      </c>
      <c r="E10"/>
      <c r="F10" s="174">
        <f>'Sample Tracker'!X9</f>
        <v>12</v>
      </c>
      <c r="G10" s="170" t="str">
        <f t="shared" si="0"/>
        <v>Poor</v>
      </c>
      <c r="H10" s="47"/>
      <c r="I10" s="174">
        <f>'Sample Tracker'!AB9</f>
        <v>7</v>
      </c>
      <c r="J10" s="170" t="str">
        <f t="shared" si="1"/>
        <v>Excellent</v>
      </c>
      <c r="K10" s="48"/>
      <c r="L10" s="48"/>
      <c r="M10" s="174">
        <f>'Sample Tracker'!AF9</f>
        <v>59</v>
      </c>
      <c r="N10" s="48"/>
      <c r="O10" s="8" t="str">
        <f>IF('Sample Tracker'!AH9="x","10-24th",IF('Sample Tracker'!AI9="x","25-49th",IF('Sample Tracker'!AJ9="x","50-74th",IF('Sample Tracker'!AK9="x","75-89th",IF('Sample Tracker'!AL9="x","90th+","")))))</f>
        <v>50-74th</v>
      </c>
      <c r="P10"/>
      <c r="Q10" s="170" t="str">
        <f t="shared" si="2"/>
        <v>On</v>
      </c>
      <c r="R10" s="50"/>
    </row>
    <row r="11" spans="2:23" s="51" customFormat="1" ht="34.5" customHeight="1" x14ac:dyDescent="0.25">
      <c r="B11" s="71" t="s">
        <v>65</v>
      </c>
      <c r="C11" s="71" t="s">
        <v>47</v>
      </c>
      <c r="D11" s="187">
        <v>5</v>
      </c>
      <c r="E11"/>
      <c r="F11" s="173">
        <f>'Sample Tracker'!X10</f>
        <v>15</v>
      </c>
      <c r="G11" s="168" t="str">
        <f t="shared" si="0"/>
        <v>Good</v>
      </c>
      <c r="H11" s="47"/>
      <c r="I11" s="173">
        <f>'Sample Tracker'!AB10</f>
        <v>3</v>
      </c>
      <c r="J11" s="168" t="str">
        <f t="shared" si="1"/>
        <v>Poor</v>
      </c>
      <c r="K11" s="48"/>
      <c r="L11" s="48"/>
      <c r="M11" s="173">
        <f>'Sample Tracker'!AF10</f>
        <v>65</v>
      </c>
      <c r="N11" s="48"/>
      <c r="O11" s="72" t="str">
        <f>IF('Sample Tracker'!AH10="x","10-24th",IF('Sample Tracker'!AI10="x","25-49th",IF('Sample Tracker'!AJ10="x","50-74th",IF('Sample Tracker'!AK10="x","75-89th",IF('Sample Tracker'!AL10="x","90th+","")))))</f>
        <v>50-74th</v>
      </c>
      <c r="P11"/>
      <c r="Q11" s="168" t="str">
        <f t="shared" si="2"/>
        <v>On</v>
      </c>
      <c r="R11" s="50"/>
    </row>
    <row r="12" spans="2:23" s="51" customFormat="1" ht="34.5" customHeight="1" x14ac:dyDescent="0.25">
      <c r="B12" s="68" t="s">
        <v>65</v>
      </c>
      <c r="C12" s="68" t="s">
        <v>46</v>
      </c>
      <c r="D12" s="188">
        <v>6</v>
      </c>
      <c r="E12"/>
      <c r="F12" s="174">
        <f>'Sample Tracker'!X11</f>
        <v>15</v>
      </c>
      <c r="G12" s="170" t="str">
        <f t="shared" si="0"/>
        <v>Good</v>
      </c>
      <c r="H12" s="47"/>
      <c r="I12" s="174">
        <f>'Sample Tracker'!AB11</f>
        <v>5</v>
      </c>
      <c r="J12" s="170" t="str">
        <f t="shared" si="1"/>
        <v>Poor</v>
      </c>
      <c r="K12" s="48"/>
      <c r="L12" s="48"/>
      <c r="M12" s="174">
        <f>'Sample Tracker'!AF11</f>
        <v>70</v>
      </c>
      <c r="N12" s="48"/>
      <c r="O12" s="8" t="str">
        <f>IF('Sample Tracker'!AH11="x","10-24th",IF('Sample Tracker'!AI11="x","25-49th",IF('Sample Tracker'!AJ11="x","50-74th",IF('Sample Tracker'!AK11="x","75-89th",IF('Sample Tracker'!AL11="x","90th+","")))))</f>
        <v>50-74th</v>
      </c>
      <c r="P12"/>
      <c r="Q12" s="170" t="str">
        <f t="shared" si="2"/>
        <v>On</v>
      </c>
      <c r="R12" s="50"/>
    </row>
    <row r="13" spans="2:23" s="51" customFormat="1" ht="34.5" customHeight="1" x14ac:dyDescent="0.25">
      <c r="B13" s="71" t="s">
        <v>66</v>
      </c>
      <c r="C13" s="71" t="s">
        <v>45</v>
      </c>
      <c r="D13" s="187">
        <v>7</v>
      </c>
      <c r="E13"/>
      <c r="F13" s="173">
        <f>'Sample Tracker'!X12</f>
        <v>15</v>
      </c>
      <c r="G13" s="168" t="str">
        <f t="shared" si="0"/>
        <v>Good</v>
      </c>
      <c r="H13" s="47"/>
      <c r="I13" s="173">
        <f>'Sample Tracker'!AB12</f>
        <v>7</v>
      </c>
      <c r="J13" s="168" t="str">
        <f t="shared" si="1"/>
        <v>Excellent</v>
      </c>
      <c r="K13" s="48"/>
      <c r="L13" s="48"/>
      <c r="M13" s="173">
        <f>'Sample Tracker'!AF12</f>
        <v>99</v>
      </c>
      <c r="N13" s="48"/>
      <c r="O13" s="72" t="str">
        <f>IF('Sample Tracker'!AH12="x","10-24th",IF('Sample Tracker'!AI12="x","25-49th",IF('Sample Tracker'!AJ12="x","50-74th",IF('Sample Tracker'!AK12="x","75-89th",IF('Sample Tracker'!AL12="x","90th+","")))))</f>
        <v>75-89th</v>
      </c>
      <c r="P13"/>
      <c r="Q13" s="168" t="str">
        <f t="shared" si="2"/>
        <v>Above</v>
      </c>
      <c r="R13" s="50"/>
    </row>
    <row r="14" spans="2:23" s="51" customFormat="1" ht="34.5" customHeight="1" x14ac:dyDescent="0.25">
      <c r="B14" s="68" t="s">
        <v>67</v>
      </c>
      <c r="C14" s="68" t="s">
        <v>44</v>
      </c>
      <c r="D14" s="188">
        <v>8</v>
      </c>
      <c r="E14"/>
      <c r="F14" s="174">
        <f>'Sample Tracker'!X13</f>
        <v>17</v>
      </c>
      <c r="G14" s="170" t="str">
        <f t="shared" si="0"/>
        <v>Excellent</v>
      </c>
      <c r="H14" s="47"/>
      <c r="I14" s="174">
        <f>'Sample Tracker'!AB13</f>
        <v>8</v>
      </c>
      <c r="J14" s="170" t="str">
        <f t="shared" si="1"/>
        <v>Excellent</v>
      </c>
      <c r="K14" s="48"/>
      <c r="L14" s="48"/>
      <c r="M14" s="174">
        <f>'Sample Tracker'!AF13</f>
        <v>100</v>
      </c>
      <c r="N14" s="48"/>
      <c r="O14" s="8" t="str">
        <f>IF('Sample Tracker'!AH13="x","10-24th",IF('Sample Tracker'!AI13="x","25-49th",IF('Sample Tracker'!AJ13="x","50-74th",IF('Sample Tracker'!AK13="x","75-89th",IF('Sample Tracker'!AL13="x","90th+","")))))</f>
        <v>75-89th</v>
      </c>
      <c r="P14"/>
      <c r="Q14" s="170" t="str">
        <f t="shared" si="2"/>
        <v>Above</v>
      </c>
      <c r="R14" s="50"/>
    </row>
    <row r="15" spans="2:23" s="51" customFormat="1" ht="34.5" customHeight="1" x14ac:dyDescent="0.25">
      <c r="B15" s="71" t="s">
        <v>68</v>
      </c>
      <c r="C15" s="71" t="s">
        <v>48</v>
      </c>
      <c r="D15" s="187">
        <v>9</v>
      </c>
      <c r="E15"/>
      <c r="F15" s="173">
        <f>'Sample Tracker'!X14</f>
        <v>16</v>
      </c>
      <c r="G15" s="168" t="str">
        <f t="shared" si="0"/>
        <v>Good</v>
      </c>
      <c r="H15" s="47"/>
      <c r="I15" s="173">
        <f>'Sample Tracker'!AB14</f>
        <v>8</v>
      </c>
      <c r="J15" s="168" t="str">
        <f t="shared" si="1"/>
        <v>Excellent</v>
      </c>
      <c r="K15" s="48"/>
      <c r="L15" s="48"/>
      <c r="M15" s="173">
        <f>'Sample Tracker'!AF14</f>
        <v>78</v>
      </c>
      <c r="N15" s="48"/>
      <c r="O15" s="72" t="str">
        <f>IF('Sample Tracker'!AH14="x","10-24th",IF('Sample Tracker'!AI14="x","25-49th",IF('Sample Tracker'!AJ14="x","50-74th",IF('Sample Tracker'!AK14="x","75-89th",IF('Sample Tracker'!AL14="x","90th+","")))))</f>
        <v>50-74th</v>
      </c>
      <c r="P15"/>
      <c r="Q15" s="168" t="str">
        <f t="shared" si="2"/>
        <v>On</v>
      </c>
      <c r="R15" s="50"/>
      <c r="V15" s="7"/>
      <c r="W15" s="7"/>
    </row>
    <row r="16" spans="2:23" s="51" customFormat="1" ht="34.5" customHeight="1" x14ac:dyDescent="0.25">
      <c r="B16" s="68" t="s">
        <v>68</v>
      </c>
      <c r="C16" s="68" t="s">
        <v>36</v>
      </c>
      <c r="D16" s="188">
        <v>10</v>
      </c>
      <c r="E16"/>
      <c r="F16" s="174">
        <f>'Sample Tracker'!X15</f>
        <v>15</v>
      </c>
      <c r="G16" s="170" t="str">
        <f t="shared" si="0"/>
        <v>Good</v>
      </c>
      <c r="H16" s="47"/>
      <c r="I16" s="174">
        <f>'Sample Tracker'!AB15</f>
        <v>6</v>
      </c>
      <c r="J16" s="170" t="str">
        <f t="shared" si="1"/>
        <v>Good</v>
      </c>
      <c r="K16" s="48"/>
      <c r="L16" s="48"/>
      <c r="M16" s="174">
        <f>'Sample Tracker'!AF15</f>
        <v>40</v>
      </c>
      <c r="N16" s="48"/>
      <c r="O16" s="8" t="str">
        <f>IF('Sample Tracker'!AH15="x","10-24th",IF('Sample Tracker'!AI15="x","25-49th",IF('Sample Tracker'!AJ15="x","50-74th",IF('Sample Tracker'!AK15="x","75-89th",IF('Sample Tracker'!AL15="x","90th+","")))))</f>
        <v>25-49th</v>
      </c>
      <c r="P16"/>
      <c r="Q16" s="170" t="str">
        <f t="shared" si="2"/>
        <v>Below</v>
      </c>
      <c r="R16" s="50"/>
      <c r="V16" s="7"/>
      <c r="W16" s="7"/>
    </row>
    <row r="17" spans="2:23" s="51" customFormat="1" ht="34.5" customHeight="1" x14ac:dyDescent="0.25">
      <c r="B17" s="71" t="s">
        <v>69</v>
      </c>
      <c r="C17" s="71" t="s">
        <v>37</v>
      </c>
      <c r="D17" s="187">
        <v>11</v>
      </c>
      <c r="E17"/>
      <c r="F17" s="173">
        <f>'Sample Tracker'!X16</f>
        <v>14</v>
      </c>
      <c r="G17" s="168" t="str">
        <f t="shared" si="0"/>
        <v>Poor</v>
      </c>
      <c r="H17" s="47"/>
      <c r="I17" s="173">
        <f>'Sample Tracker'!AB16</f>
        <v>6</v>
      </c>
      <c r="J17" s="168" t="str">
        <f t="shared" si="1"/>
        <v>Good</v>
      </c>
      <c r="K17" s="48"/>
      <c r="L17" s="48"/>
      <c r="M17" s="173">
        <f>'Sample Tracker'!AF16</f>
        <v>15</v>
      </c>
      <c r="N17" s="48"/>
      <c r="O17" s="72" t="str">
        <f>IF('Sample Tracker'!AH16="x","10-24th",IF('Sample Tracker'!AI16="x","25-49th",IF('Sample Tracker'!AJ16="x","50-74th",IF('Sample Tracker'!AK16="x","75-89th",IF('Sample Tracker'!AL16="x","90th+","")))))</f>
        <v>10-24th</v>
      </c>
      <c r="P17"/>
      <c r="Q17" s="168" t="str">
        <f t="shared" si="2"/>
        <v>Below</v>
      </c>
      <c r="R17" s="50"/>
      <c r="V17" s="7"/>
      <c r="W17" s="7"/>
    </row>
    <row r="18" spans="2:23" s="51" customFormat="1" ht="34.5" customHeight="1" x14ac:dyDescent="0.25">
      <c r="B18" s="68" t="s">
        <v>70</v>
      </c>
      <c r="C18" s="68" t="s">
        <v>38</v>
      </c>
      <c r="D18" s="188">
        <v>12</v>
      </c>
      <c r="E18"/>
      <c r="F18" s="174">
        <f>'Sample Tracker'!X17</f>
        <v>17</v>
      </c>
      <c r="G18" s="170" t="str">
        <f t="shared" si="0"/>
        <v>Excellent</v>
      </c>
      <c r="H18" s="47"/>
      <c r="I18" s="174">
        <f>'Sample Tracker'!AB17</f>
        <v>8</v>
      </c>
      <c r="J18" s="170" t="str">
        <f t="shared" si="1"/>
        <v>Excellent</v>
      </c>
      <c r="K18" s="48"/>
      <c r="L18" s="48"/>
      <c r="M18" s="174">
        <f>'Sample Tracker'!AF17</f>
        <v>90</v>
      </c>
      <c r="N18" s="48"/>
      <c r="O18" s="8" t="str">
        <f>IF('Sample Tracker'!AH17="x","10-24th",IF('Sample Tracker'!AI17="x","25-49th",IF('Sample Tracker'!AJ17="x","50-74th",IF('Sample Tracker'!AK17="x","75-89th",IF('Sample Tracker'!AL17="x","90th+","")))))</f>
        <v>75-89th</v>
      </c>
      <c r="P18"/>
      <c r="Q18" s="170" t="str">
        <f t="shared" si="2"/>
        <v>Above</v>
      </c>
      <c r="R18" s="50"/>
      <c r="V18" s="7"/>
      <c r="W18" s="7"/>
    </row>
    <row r="19" spans="2:23" s="51" customFormat="1" ht="34.5" customHeight="1" x14ac:dyDescent="0.25">
      <c r="B19" s="71" t="s">
        <v>71</v>
      </c>
      <c r="C19" s="71" t="s">
        <v>39</v>
      </c>
      <c r="D19" s="187">
        <v>13</v>
      </c>
      <c r="E19"/>
      <c r="F19" s="173">
        <f>'Sample Tracker'!X18</f>
        <v>15</v>
      </c>
      <c r="G19" s="168" t="str">
        <f t="shared" si="0"/>
        <v>Good</v>
      </c>
      <c r="H19" s="47"/>
      <c r="I19" s="173">
        <f>'Sample Tracker'!AB18</f>
        <v>7</v>
      </c>
      <c r="J19" s="168" t="str">
        <f t="shared" si="1"/>
        <v>Excellent</v>
      </c>
      <c r="K19" s="48"/>
      <c r="L19" s="48"/>
      <c r="M19" s="173">
        <f>'Sample Tracker'!AF18</f>
        <v>92</v>
      </c>
      <c r="N19" s="48"/>
      <c r="O19" s="72" t="str">
        <f>IF('Sample Tracker'!AH18="x","10-24th",IF('Sample Tracker'!AI18="x","25-49th",IF('Sample Tracker'!AJ18="x","50-74th",IF('Sample Tracker'!AK18="x","75-89th",IF('Sample Tracker'!AL18="x","90th+","")))))</f>
        <v>75-89th</v>
      </c>
      <c r="P19"/>
      <c r="Q19" s="168" t="str">
        <f t="shared" si="2"/>
        <v>Above</v>
      </c>
      <c r="R19" s="50"/>
      <c r="V19" s="7"/>
      <c r="W19" s="7"/>
    </row>
    <row r="20" spans="2:23" s="51" customFormat="1" ht="34.5" customHeight="1" x14ac:dyDescent="0.25">
      <c r="B20" s="68" t="s">
        <v>72</v>
      </c>
      <c r="C20" s="68" t="s">
        <v>40</v>
      </c>
      <c r="D20" s="188">
        <v>14</v>
      </c>
      <c r="E20"/>
      <c r="F20" s="174">
        <f>'Sample Tracker'!X19</f>
        <v>17</v>
      </c>
      <c r="G20" s="170" t="str">
        <f t="shared" si="0"/>
        <v>Excellent</v>
      </c>
      <c r="H20" s="47"/>
      <c r="I20" s="174">
        <f>'Sample Tracker'!AB19</f>
        <v>7</v>
      </c>
      <c r="J20" s="170" t="str">
        <f t="shared" si="1"/>
        <v>Excellent</v>
      </c>
      <c r="K20" s="48"/>
      <c r="L20" s="48"/>
      <c r="M20" s="174">
        <f>'Sample Tracker'!AF19</f>
        <v>121</v>
      </c>
      <c r="N20" s="48"/>
      <c r="O20" s="8" t="str">
        <f>IF('Sample Tracker'!AH19="x","10-24th",IF('Sample Tracker'!AI19="x","25-49th",IF('Sample Tracker'!AJ19="x","50-74th",IF('Sample Tracker'!AK19="x","75-89th",IF('Sample Tracker'!AL19="x","90th+","")))))</f>
        <v>90th+</v>
      </c>
      <c r="P20"/>
      <c r="Q20" s="170" t="str">
        <f t="shared" si="2"/>
        <v>Above</v>
      </c>
      <c r="R20" s="50"/>
      <c r="V20" s="7"/>
      <c r="W20" s="7"/>
    </row>
    <row r="21" spans="2:23" s="51" customFormat="1" ht="34.5" customHeight="1" x14ac:dyDescent="0.25">
      <c r="B21" s="71" t="s">
        <v>72</v>
      </c>
      <c r="C21" s="71" t="s">
        <v>41</v>
      </c>
      <c r="D21" s="187">
        <v>15</v>
      </c>
      <c r="E21"/>
      <c r="F21" s="173">
        <f>'Sample Tracker'!X20</f>
        <v>16</v>
      </c>
      <c r="G21" s="168" t="str">
        <f t="shared" si="0"/>
        <v>Good</v>
      </c>
      <c r="H21" s="47"/>
      <c r="I21" s="173">
        <f>'Sample Tracker'!AB20</f>
        <v>8</v>
      </c>
      <c r="J21" s="168" t="str">
        <f t="shared" si="1"/>
        <v>Excellent</v>
      </c>
      <c r="K21" s="48"/>
      <c r="L21" s="48"/>
      <c r="M21" s="173">
        <f>'Sample Tracker'!AF20</f>
        <v>88</v>
      </c>
      <c r="N21" s="48"/>
      <c r="O21" s="72" t="str">
        <f>IF('Sample Tracker'!AH20="x","10-24th",IF('Sample Tracker'!AI20="x","25-49th",IF('Sample Tracker'!AJ20="x","50-74th",IF('Sample Tracker'!AK20="x","75-89th",IF('Sample Tracker'!AL20="x","90th+","")))))</f>
        <v>75-89th</v>
      </c>
      <c r="P21"/>
      <c r="Q21" s="168" t="str">
        <f t="shared" si="2"/>
        <v>Above</v>
      </c>
      <c r="R21" s="50"/>
      <c r="V21" s="7"/>
      <c r="W21" s="7"/>
    </row>
    <row r="22" spans="2:23" s="51" customFormat="1" ht="34.5" customHeight="1" x14ac:dyDescent="0.25">
      <c r="B22" s="68" t="s">
        <v>72</v>
      </c>
      <c r="C22" s="68" t="s">
        <v>42</v>
      </c>
      <c r="D22" s="188">
        <v>16</v>
      </c>
      <c r="E22"/>
      <c r="F22" s="174">
        <f>'Sample Tracker'!X21</f>
        <v>17</v>
      </c>
      <c r="G22" s="170" t="str">
        <f t="shared" si="0"/>
        <v>Excellent</v>
      </c>
      <c r="H22" s="47"/>
      <c r="I22" s="174">
        <f>'Sample Tracker'!AB21</f>
        <v>7</v>
      </c>
      <c r="J22" s="170" t="str">
        <f t="shared" si="1"/>
        <v>Excellent</v>
      </c>
      <c r="K22" s="48"/>
      <c r="L22" s="48"/>
      <c r="M22" s="174">
        <f>'Sample Tracker'!AF21</f>
        <v>111</v>
      </c>
      <c r="N22" s="48"/>
      <c r="O22" s="8" t="str">
        <f>IF('Sample Tracker'!AH21="x","10-24th",IF('Sample Tracker'!AI21="x","25-49th",IF('Sample Tracker'!AJ21="x","50-74th",IF('Sample Tracker'!AK21="x","75-89th",IF('Sample Tracker'!AL21="x","90th+","")))))</f>
        <v>90th+</v>
      </c>
      <c r="P22"/>
      <c r="Q22" s="170" t="str">
        <f t="shared" si="2"/>
        <v>Above</v>
      </c>
      <c r="R22" s="50"/>
      <c r="V22" s="7"/>
      <c r="W22" s="7"/>
    </row>
    <row r="23" spans="2:23" s="51" customFormat="1" ht="34.5" customHeight="1" x14ac:dyDescent="0.25">
      <c r="B23" s="71" t="s">
        <v>73</v>
      </c>
      <c r="C23" s="71" t="s">
        <v>49</v>
      </c>
      <c r="D23" s="187">
        <v>17</v>
      </c>
      <c r="E23"/>
      <c r="F23" s="173">
        <f>'Sample Tracker'!X22</f>
        <v>16</v>
      </c>
      <c r="G23" s="168" t="str">
        <f t="shared" si="0"/>
        <v>Good</v>
      </c>
      <c r="H23" s="47"/>
      <c r="I23" s="173">
        <f>'Sample Tracker'!AB22</f>
        <v>5</v>
      </c>
      <c r="J23" s="168" t="str">
        <f t="shared" si="1"/>
        <v>Poor</v>
      </c>
      <c r="K23" s="48"/>
      <c r="L23" s="48"/>
      <c r="M23" s="173">
        <f>'Sample Tracker'!AF22</f>
        <v>70</v>
      </c>
      <c r="N23" s="48"/>
      <c r="O23" s="72" t="str">
        <f>IF('Sample Tracker'!AH22="x","10-24th",IF('Sample Tracker'!AI22="x","25-49th",IF('Sample Tracker'!AJ22="x","50-74th",IF('Sample Tracker'!AK22="x","75-89th",IF('Sample Tracker'!AL22="x","90th+","")))))</f>
        <v>50-74th</v>
      </c>
      <c r="P23"/>
      <c r="Q23" s="168" t="str">
        <f t="shared" si="2"/>
        <v>On</v>
      </c>
      <c r="R23" s="50"/>
      <c r="V23" s="7"/>
      <c r="W23" s="7"/>
    </row>
    <row r="24" spans="2:23" s="51" customFormat="1" ht="34.5" customHeight="1" x14ac:dyDescent="0.25">
      <c r="B24" s="68" t="s">
        <v>73</v>
      </c>
      <c r="C24" s="68" t="s">
        <v>50</v>
      </c>
      <c r="D24" s="188">
        <v>18</v>
      </c>
      <c r="E24"/>
      <c r="F24" s="174">
        <f>'Sample Tracker'!X23</f>
        <v>16</v>
      </c>
      <c r="G24" s="170" t="str">
        <f t="shared" si="0"/>
        <v>Good</v>
      </c>
      <c r="H24" s="47"/>
      <c r="I24" s="174">
        <f>'Sample Tracker'!AB23</f>
        <v>6</v>
      </c>
      <c r="J24" s="170" t="str">
        <f t="shared" si="1"/>
        <v>Good</v>
      </c>
      <c r="K24" s="48"/>
      <c r="L24" s="48"/>
      <c r="M24" s="174">
        <f>'Sample Tracker'!AF23</f>
        <v>48</v>
      </c>
      <c r="N24" s="48"/>
      <c r="O24" s="8" t="str">
        <f>IF('Sample Tracker'!AH23="x","10-24th",IF('Sample Tracker'!AI23="x","25-49th",IF('Sample Tracker'!AJ23="x","50-74th",IF('Sample Tracker'!AK23="x","75-89th",IF('Sample Tracker'!AL23="x","90th+","")))))</f>
        <v>25-49th</v>
      </c>
      <c r="P24"/>
      <c r="Q24" s="170" t="str">
        <f t="shared" si="2"/>
        <v>Below</v>
      </c>
      <c r="R24" s="50"/>
      <c r="V24" s="7"/>
      <c r="W24" s="7"/>
    </row>
    <row r="25" spans="2:23" s="51" customFormat="1" ht="34.5" customHeight="1" x14ac:dyDescent="0.25">
      <c r="B25" s="71" t="s">
        <v>74</v>
      </c>
      <c r="C25" s="71" t="s">
        <v>26</v>
      </c>
      <c r="D25" s="187">
        <v>19</v>
      </c>
      <c r="E25"/>
      <c r="F25" s="173">
        <f>'Sample Tracker'!X24</f>
        <v>17</v>
      </c>
      <c r="G25" s="168" t="str">
        <f t="shared" si="0"/>
        <v>Excellent</v>
      </c>
      <c r="H25" s="47"/>
      <c r="I25" s="173">
        <f>'Sample Tracker'!AB24</f>
        <v>6</v>
      </c>
      <c r="J25" s="168" t="str">
        <f t="shared" si="1"/>
        <v>Good</v>
      </c>
      <c r="K25" s="48"/>
      <c r="L25" s="48"/>
      <c r="M25" s="173">
        <f>'Sample Tracker'!AF24</f>
        <v>87</v>
      </c>
      <c r="N25" s="48"/>
      <c r="O25" s="72" t="str">
        <f>IF('Sample Tracker'!AH24="x","10-24th",IF('Sample Tracker'!AI24="x","25-49th",IF('Sample Tracker'!AJ24="x","50-74th",IF('Sample Tracker'!AK24="x","75-89th",IF('Sample Tracker'!AL24="x","90th+","")))))</f>
        <v>75-89th</v>
      </c>
      <c r="P25"/>
      <c r="Q25" s="168" t="str">
        <f t="shared" si="2"/>
        <v>Above</v>
      </c>
      <c r="R25" s="50"/>
      <c r="V25" s="7"/>
      <c r="W25" s="7"/>
    </row>
    <row r="26" spans="2:23" s="51" customFormat="1" ht="34.5" customHeight="1" x14ac:dyDescent="0.25">
      <c r="B26" s="68" t="s">
        <v>75</v>
      </c>
      <c r="C26" s="68" t="s">
        <v>27</v>
      </c>
      <c r="D26" s="188">
        <v>20</v>
      </c>
      <c r="E26"/>
      <c r="F26" s="174">
        <f>'Sample Tracker'!X25</f>
        <v>16</v>
      </c>
      <c r="G26" s="170" t="str">
        <f t="shared" si="0"/>
        <v>Good</v>
      </c>
      <c r="H26" s="47"/>
      <c r="I26" s="174">
        <f>'Sample Tracker'!AB25</f>
        <v>6</v>
      </c>
      <c r="J26" s="170" t="str">
        <f t="shared" si="1"/>
        <v>Good</v>
      </c>
      <c r="K26" s="48"/>
      <c r="L26" s="48"/>
      <c r="M26" s="174">
        <f>'Sample Tracker'!AF25</f>
        <v>113</v>
      </c>
      <c r="N26" s="48"/>
      <c r="O26" s="8" t="str">
        <f>IF('Sample Tracker'!AH25="x","10-24th",IF('Sample Tracker'!AI25="x","25-49th",IF('Sample Tracker'!AJ25="x","50-74th",IF('Sample Tracker'!AK25="x","75-89th",IF('Sample Tracker'!AL25="x","90th+","")))))</f>
        <v>90th+</v>
      </c>
      <c r="P26"/>
      <c r="Q26" s="170" t="str">
        <f t="shared" si="2"/>
        <v>Above</v>
      </c>
      <c r="R26" s="50"/>
      <c r="V26" s="7"/>
      <c r="W26" s="7"/>
    </row>
    <row r="27" spans="2:23" s="51" customFormat="1" ht="34.5" customHeight="1" x14ac:dyDescent="0.25">
      <c r="B27" s="71" t="s">
        <v>75</v>
      </c>
      <c r="C27" s="71" t="s">
        <v>28</v>
      </c>
      <c r="D27" s="187">
        <v>21</v>
      </c>
      <c r="E27"/>
      <c r="F27" s="173">
        <f>'Sample Tracker'!X26</f>
        <v>17</v>
      </c>
      <c r="G27" s="168" t="str">
        <f t="shared" si="0"/>
        <v>Excellent</v>
      </c>
      <c r="H27" s="47"/>
      <c r="I27" s="173">
        <f>'Sample Tracker'!AB26</f>
        <v>8</v>
      </c>
      <c r="J27" s="168" t="str">
        <f t="shared" si="1"/>
        <v>Excellent</v>
      </c>
      <c r="K27" s="48"/>
      <c r="L27" s="48"/>
      <c r="M27" s="173">
        <f>'Sample Tracker'!AF26</f>
        <v>39</v>
      </c>
      <c r="N27" s="48"/>
      <c r="O27" s="72" t="str">
        <f>IF('Sample Tracker'!AH26="x","10-24th",IF('Sample Tracker'!AI26="x","25-49th",IF('Sample Tracker'!AJ26="x","50-74th",IF('Sample Tracker'!AK26="x","75-89th",IF('Sample Tracker'!AL26="x","90th+","")))))</f>
        <v>25-49th</v>
      </c>
      <c r="P27"/>
      <c r="Q27" s="168" t="str">
        <f t="shared" si="2"/>
        <v>Below</v>
      </c>
      <c r="R27" s="50"/>
      <c r="V27" s="7"/>
      <c r="W27" s="7"/>
    </row>
    <row r="28" spans="2:23" s="51" customFormat="1" ht="34.5" customHeight="1" x14ac:dyDescent="0.25">
      <c r="B28" s="68" t="s">
        <v>76</v>
      </c>
      <c r="C28" s="68" t="s">
        <v>29</v>
      </c>
      <c r="D28" s="188">
        <v>22</v>
      </c>
      <c r="E28"/>
      <c r="F28" s="174">
        <f>'Sample Tracker'!X27</f>
        <v>17</v>
      </c>
      <c r="G28" s="170" t="str">
        <f t="shared" si="0"/>
        <v>Excellent</v>
      </c>
      <c r="H28" s="47"/>
      <c r="I28" s="174">
        <f>'Sample Tracker'!AB27</f>
        <v>7</v>
      </c>
      <c r="J28" s="170" t="str">
        <f t="shared" si="1"/>
        <v>Excellent</v>
      </c>
      <c r="K28" s="48"/>
      <c r="L28" s="48"/>
      <c r="M28" s="174">
        <f>'Sample Tracker'!AF27</f>
        <v>100</v>
      </c>
      <c r="N28" s="48"/>
      <c r="O28" s="8" t="str">
        <f>IF('Sample Tracker'!AH27="x","10-24th",IF('Sample Tracker'!AI27="x","25-49th",IF('Sample Tracker'!AJ27="x","50-74th",IF('Sample Tracker'!AK27="x","75-89th",IF('Sample Tracker'!AL27="x","90th+","")))))</f>
        <v>75-89th</v>
      </c>
      <c r="P28"/>
      <c r="Q28" s="170" t="str">
        <f t="shared" si="2"/>
        <v>Above</v>
      </c>
      <c r="R28" s="50"/>
      <c r="V28" s="7"/>
      <c r="W28" s="7"/>
    </row>
    <row r="29" spans="2:23" s="51" customFormat="1" ht="34.5" customHeight="1" x14ac:dyDescent="0.25">
      <c r="B29" s="71" t="s">
        <v>76</v>
      </c>
      <c r="C29" s="71" t="s">
        <v>51</v>
      </c>
      <c r="D29" s="187">
        <v>23</v>
      </c>
      <c r="E29"/>
      <c r="F29" s="173">
        <f>'Sample Tracker'!X28</f>
        <v>16</v>
      </c>
      <c r="G29" s="168" t="str">
        <f t="shared" si="0"/>
        <v>Good</v>
      </c>
      <c r="H29" s="47"/>
      <c r="I29" s="173">
        <f>'Sample Tracker'!AB28</f>
        <v>7</v>
      </c>
      <c r="J29" s="168" t="str">
        <f t="shared" si="1"/>
        <v>Excellent</v>
      </c>
      <c r="K29" s="48"/>
      <c r="L29" s="48"/>
      <c r="M29" s="173">
        <f>'Sample Tracker'!AF28</f>
        <v>50</v>
      </c>
      <c r="N29" s="48"/>
      <c r="O29" s="72" t="str">
        <f>IF('Sample Tracker'!AH28="x","10-24th",IF('Sample Tracker'!AI28="x","25-49th",IF('Sample Tracker'!AJ28="x","50-74th",IF('Sample Tracker'!AK28="x","75-89th",IF('Sample Tracker'!AL28="x","90th+","")))))</f>
        <v>25-49th</v>
      </c>
      <c r="P29"/>
      <c r="Q29" s="168" t="str">
        <f t="shared" si="2"/>
        <v>Below</v>
      </c>
      <c r="R29" s="50"/>
      <c r="V29" s="7"/>
      <c r="W29" s="7"/>
    </row>
    <row r="30" spans="2:23" s="51" customFormat="1" ht="34.5" customHeight="1" x14ac:dyDescent="0.25">
      <c r="B30" s="68" t="s">
        <v>76</v>
      </c>
      <c r="C30" s="68" t="s">
        <v>52</v>
      </c>
      <c r="D30" s="188">
        <v>24</v>
      </c>
      <c r="E30"/>
      <c r="F30" s="174">
        <f>'Sample Tracker'!X29</f>
        <v>17</v>
      </c>
      <c r="G30" s="170" t="str">
        <f t="shared" si="0"/>
        <v>Excellent</v>
      </c>
      <c r="H30" s="47"/>
      <c r="I30" s="174">
        <f>'Sample Tracker'!AB29</f>
        <v>7</v>
      </c>
      <c r="J30" s="170" t="str">
        <f t="shared" si="1"/>
        <v>Excellent</v>
      </c>
      <c r="K30" s="48"/>
      <c r="L30" s="48"/>
      <c r="M30" s="174">
        <f>'Sample Tracker'!AF29</f>
        <v>63</v>
      </c>
      <c r="N30" s="48"/>
      <c r="O30" s="8" t="str">
        <f>IF('Sample Tracker'!AH29="x","10-24th",IF('Sample Tracker'!AI29="x","25-49th",IF('Sample Tracker'!AJ29="x","50-74th",IF('Sample Tracker'!AK29="x","75-89th",IF('Sample Tracker'!AL29="x","90th+","")))))</f>
        <v>50-74th</v>
      </c>
      <c r="P30"/>
      <c r="Q30" s="170" t="str">
        <f t="shared" si="2"/>
        <v>On</v>
      </c>
      <c r="R30" s="50"/>
      <c r="V30" s="7"/>
      <c r="W30" s="7"/>
    </row>
    <row r="31" spans="2:23" s="51" customFormat="1" ht="34.5" customHeight="1" x14ac:dyDescent="0.25">
      <c r="B31" s="71" t="s">
        <v>76</v>
      </c>
      <c r="C31" s="71" t="s">
        <v>30</v>
      </c>
      <c r="D31" s="187">
        <v>25</v>
      </c>
      <c r="E31"/>
      <c r="F31" s="173">
        <f>'Sample Tracker'!X30</f>
        <v>15</v>
      </c>
      <c r="G31" s="168" t="str">
        <f t="shared" si="0"/>
        <v>Good</v>
      </c>
      <c r="H31" s="47"/>
      <c r="I31" s="173">
        <f>'Sample Tracker'!AB30</f>
        <v>8</v>
      </c>
      <c r="J31" s="168" t="str">
        <f t="shared" si="1"/>
        <v>Excellent</v>
      </c>
      <c r="K31" s="48"/>
      <c r="L31" s="48"/>
      <c r="M31" s="173">
        <f>'Sample Tracker'!AF30</f>
        <v>140</v>
      </c>
      <c r="N31" s="48"/>
      <c r="O31" s="72" t="str">
        <f>IF('Sample Tracker'!AH30="x","10-24th",IF('Sample Tracker'!AI30="x","25-49th",IF('Sample Tracker'!AJ30="x","50-74th",IF('Sample Tracker'!AK30="x","75-89th",IF('Sample Tracker'!AL30="x","90th+","")))))</f>
        <v>90th+</v>
      </c>
      <c r="P31"/>
      <c r="Q31" s="168" t="str">
        <f t="shared" si="2"/>
        <v>Above</v>
      </c>
      <c r="R31" s="50"/>
      <c r="V31" s="7"/>
      <c r="W31" s="7"/>
    </row>
    <row r="32" spans="2:23" s="1" customFormat="1" x14ac:dyDescent="0.25">
      <c r="D32" s="52"/>
      <c r="E32"/>
      <c r="F32" s="52"/>
      <c r="G32" s="52"/>
      <c r="H32" s="50"/>
      <c r="I32" s="52"/>
      <c r="J32" s="52"/>
      <c r="K32" s="50"/>
      <c r="L32" s="50"/>
      <c r="N32" s="50"/>
      <c r="O32" s="52"/>
      <c r="P32"/>
      <c r="Q32" s="52"/>
      <c r="R32" s="52"/>
      <c r="S32" s="52"/>
      <c r="T32" s="52"/>
      <c r="U32" s="52"/>
    </row>
    <row r="33" spans="4:21" s="1" customFormat="1" hidden="1" x14ac:dyDescent="0.25">
      <c r="D33" s="52"/>
      <c r="E33"/>
      <c r="F33" s="52"/>
      <c r="G33" s="52"/>
      <c r="H33" s="50"/>
      <c r="I33" s="52"/>
      <c r="J33" s="52"/>
      <c r="K33" s="50"/>
      <c r="L33" s="50"/>
      <c r="N33" s="50"/>
      <c r="O33" s="52"/>
      <c r="P33"/>
      <c r="Q33" s="52"/>
      <c r="R33" s="52"/>
      <c r="S33" s="52"/>
      <c r="T33" s="52"/>
      <c r="U33" s="52"/>
    </row>
    <row r="34" spans="4:21" s="1" customFormat="1" hidden="1" x14ac:dyDescent="0.25">
      <c r="D34" s="52"/>
      <c r="E34"/>
      <c r="F34" s="52"/>
      <c r="G34" s="52"/>
      <c r="H34" s="50"/>
      <c r="I34" s="52"/>
      <c r="J34" s="52"/>
      <c r="K34" s="50"/>
      <c r="L34" s="50"/>
      <c r="M34" s="52"/>
      <c r="N34" s="50"/>
      <c r="O34" s="52"/>
      <c r="P34"/>
      <c r="Q34" s="52"/>
      <c r="R34" s="52"/>
      <c r="S34" s="52"/>
      <c r="T34" s="52"/>
      <c r="U34" s="52"/>
    </row>
    <row r="35" spans="4:21" s="1" customFormat="1" hidden="1" x14ac:dyDescent="0.25">
      <c r="D35" s="52"/>
      <c r="E35"/>
      <c r="F35" s="52"/>
      <c r="G35" s="52"/>
      <c r="H35" s="50"/>
      <c r="I35" s="52"/>
      <c r="J35" s="52"/>
      <c r="K35" s="50"/>
      <c r="L35" s="50"/>
      <c r="M35" s="52"/>
      <c r="N35" s="50"/>
      <c r="O35" s="52"/>
      <c r="P35"/>
      <c r="Q35" s="52"/>
      <c r="R35" s="52"/>
      <c r="S35" s="43"/>
      <c r="T35" s="43"/>
      <c r="U35" s="43"/>
    </row>
  </sheetData>
  <mergeCells count="12">
    <mergeCell ref="B4:C4"/>
    <mergeCell ref="B5:C5"/>
    <mergeCell ref="F5:F6"/>
    <mergeCell ref="G5:G6"/>
    <mergeCell ref="I5:I6"/>
    <mergeCell ref="M5:M6"/>
    <mergeCell ref="Q5:Q6"/>
    <mergeCell ref="F2:Q2"/>
    <mergeCell ref="F3:G4"/>
    <mergeCell ref="I3:J4"/>
    <mergeCell ref="M3:Q4"/>
    <mergeCell ref="J5:J6"/>
  </mergeCells>
  <conditionalFormatting sqref="S35:U1048576">
    <cfRule type="cellIs" dxfId="39" priority="8" operator="equal">
      <formula>4</formula>
    </cfRule>
    <cfRule type="cellIs" dxfId="38" priority="9" operator="equal">
      <formula>1</formula>
    </cfRule>
  </conditionalFormatting>
  <conditionalFormatting sqref="F7:F31">
    <cfRule type="containsBlanks" priority="7" stopIfTrue="1">
      <formula>LEN(TRIM(F7))=0</formula>
    </cfRule>
  </conditionalFormatting>
  <conditionalFormatting sqref="G7:G31 J7:J31">
    <cfRule type="containsText" dxfId="37" priority="4" operator="containsText" text="Excellent">
      <formula>NOT(ISERROR(SEARCH("Excellent",G7)))</formula>
    </cfRule>
    <cfRule type="containsText" dxfId="36" priority="5" operator="containsText" text="Good">
      <formula>NOT(ISERROR(SEARCH("Good",G7)))</formula>
    </cfRule>
    <cfRule type="containsText" dxfId="35" priority="6" operator="containsText" text="Poor">
      <formula>NOT(ISERROR(SEARCH("Poor",G7)))</formula>
    </cfRule>
  </conditionalFormatting>
  <conditionalFormatting sqref="Q7:Q31">
    <cfRule type="containsText" dxfId="34" priority="1" operator="containsText" text="Above">
      <formula>NOT(ISERROR(SEARCH("Above",Q7)))</formula>
    </cfRule>
    <cfRule type="containsText" dxfId="33" priority="2" operator="containsText" text="On">
      <formula>NOT(ISERROR(SEARCH("On",Q7)))</formula>
    </cfRule>
    <cfRule type="containsText" dxfId="32" priority="3" operator="containsText" text="Below">
      <formula>NOT(ISERROR(SEARCH("Below",Q7)))</formula>
    </cfRule>
  </conditionalFormatting>
  <printOptions horizontalCentered="1" verticalCentered="1"/>
  <pageMargins left="0.3" right="0.3" top="0.3" bottom="0.3" header="0.25" footer="0.25"/>
  <pageSetup scale="65" fitToWidth="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32A11-5873-4B67-8965-3CA27A16499F}">
  <sheetPr>
    <tabColor rgb="FFF0F3CD"/>
    <pageSetUpPr fitToPage="1"/>
  </sheetPr>
  <dimension ref="A1:CU43"/>
  <sheetViews>
    <sheetView showGridLines="0" zoomScale="90" zoomScaleNormal="90" workbookViewId="0">
      <pane xSplit="5" ySplit="5" topLeftCell="AD6" activePane="bottomRight" state="frozen"/>
      <selection pane="topRight" activeCell="F1" sqref="F1"/>
      <selection pane="bottomLeft" activeCell="A6" sqref="A6"/>
      <selection pane="bottomRight" activeCell="AH6" sqref="AH6:AL6"/>
    </sheetView>
  </sheetViews>
  <sheetFormatPr defaultColWidth="0" defaultRowHeight="13.8" zeroHeight="1" x14ac:dyDescent="0.25"/>
  <cols>
    <col min="1" max="1" width="3.375" style="43" customWidth="1"/>
    <col min="2" max="3" width="30.375" style="43" customWidth="1"/>
    <col min="4" max="4" width="9.125" style="43" customWidth="1"/>
    <col min="5" max="5" width="3.75" style="43" customWidth="1"/>
    <col min="6" max="23" width="9" style="43" customWidth="1"/>
    <col min="24" max="24" width="12.75" style="43" customWidth="1"/>
    <col min="25" max="25" width="2.875" style="51" customWidth="1"/>
    <col min="26" max="26" width="12" style="43" customWidth="1"/>
    <col min="27" max="27" width="7.625" style="51" customWidth="1"/>
    <col min="28" max="28" width="13" style="52" customWidth="1"/>
    <col min="29" max="30" width="13.625" style="43" customWidth="1"/>
    <col min="31" max="31" width="13.25" style="51" customWidth="1"/>
    <col min="32" max="32" width="19.875" style="43" customWidth="1"/>
    <col min="33" max="33" width="2.625" style="51" customWidth="1"/>
    <col min="34" max="38" width="12.25" style="43" customWidth="1"/>
    <col min="39" max="39" width="2.75" style="43" customWidth="1"/>
    <col min="40" max="40" width="19.375" style="43" customWidth="1"/>
    <col min="41" max="41" width="2.875" style="43" customWidth="1"/>
    <col min="42" max="44" width="9.125" style="43" hidden="1" customWidth="1"/>
    <col min="45" max="99" width="0" style="43" hidden="1" customWidth="1"/>
    <col min="100" max="16384" width="8" style="43" hidden="1"/>
  </cols>
  <sheetData>
    <row r="1" spans="2:46" ht="14.4" thickBot="1" x14ac:dyDescent="0.3"/>
    <row r="2" spans="2:46" ht="54.75" customHeight="1" x14ac:dyDescent="0.25">
      <c r="B2" s="64" t="s">
        <v>31</v>
      </c>
      <c r="C2" s="65"/>
      <c r="F2" s="278" t="s">
        <v>9</v>
      </c>
      <c r="G2" s="279"/>
      <c r="H2" s="279"/>
      <c r="I2" s="279"/>
      <c r="J2" s="279"/>
      <c r="K2" s="279"/>
      <c r="L2" s="279"/>
      <c r="M2" s="279"/>
      <c r="N2" s="279"/>
      <c r="O2" s="279"/>
      <c r="P2" s="279"/>
      <c r="Q2" s="279"/>
      <c r="R2" s="279"/>
      <c r="S2" s="279"/>
      <c r="T2" s="279"/>
      <c r="U2" s="279"/>
      <c r="V2" s="279"/>
      <c r="W2" s="279"/>
      <c r="X2" s="280"/>
      <c r="Y2" s="215"/>
      <c r="AB2" s="281" t="s">
        <v>12</v>
      </c>
      <c r="AC2" s="282"/>
      <c r="AD2" s="283"/>
      <c r="AF2" s="284" t="s">
        <v>53</v>
      </c>
      <c r="AG2" s="285"/>
      <c r="AH2" s="285"/>
      <c r="AI2" s="285"/>
      <c r="AJ2" s="285"/>
      <c r="AK2" s="285"/>
      <c r="AL2" s="285"/>
      <c r="AM2" s="285"/>
      <c r="AN2" s="286"/>
    </row>
    <row r="3" spans="2:46" ht="41.25" customHeight="1" thickBot="1" x14ac:dyDescent="0.3">
      <c r="B3" s="66" t="s">
        <v>97</v>
      </c>
      <c r="C3" s="67"/>
      <c r="F3" s="287" t="s">
        <v>111</v>
      </c>
      <c r="G3" s="288"/>
      <c r="H3" s="288"/>
      <c r="I3" s="288"/>
      <c r="J3" s="288"/>
      <c r="K3" s="288"/>
      <c r="L3" s="288"/>
      <c r="M3" s="288"/>
      <c r="N3" s="288"/>
      <c r="O3" s="288"/>
      <c r="P3" s="288"/>
      <c r="Q3" s="288"/>
      <c r="R3" s="288"/>
      <c r="S3" s="288"/>
      <c r="T3" s="288"/>
      <c r="U3" s="288"/>
      <c r="V3" s="288"/>
      <c r="W3" s="288"/>
      <c r="X3" s="289"/>
      <c r="Y3" s="216"/>
      <c r="AB3" s="290" t="s">
        <v>114</v>
      </c>
      <c r="AC3" s="291"/>
      <c r="AD3" s="292"/>
      <c r="AE3" s="80"/>
      <c r="AF3" s="293" t="s">
        <v>113</v>
      </c>
      <c r="AG3" s="294"/>
      <c r="AH3" s="294"/>
      <c r="AI3" s="294"/>
      <c r="AJ3" s="294"/>
      <c r="AK3" s="294"/>
      <c r="AL3" s="294"/>
      <c r="AM3" s="294"/>
      <c r="AN3" s="295"/>
      <c r="AO3" s="44"/>
    </row>
    <row r="4" spans="2:46" ht="32.25" customHeight="1" thickTop="1" x14ac:dyDescent="0.25">
      <c r="B4" s="258">
        <f>'Sample Summary'!B4:C4</f>
        <v>43739</v>
      </c>
      <c r="C4" s="258"/>
      <c r="F4" s="242" t="s">
        <v>149</v>
      </c>
      <c r="G4" s="243" t="s">
        <v>143</v>
      </c>
      <c r="H4" s="243" t="s">
        <v>142</v>
      </c>
      <c r="I4" s="243" t="s">
        <v>136</v>
      </c>
      <c r="J4" s="243" t="s">
        <v>147</v>
      </c>
      <c r="K4" s="243" t="s">
        <v>139</v>
      </c>
      <c r="L4" s="243" t="s">
        <v>140</v>
      </c>
      <c r="M4" s="243" t="s">
        <v>135</v>
      </c>
      <c r="N4" s="243" t="s">
        <v>144</v>
      </c>
      <c r="O4" s="243" t="s">
        <v>134</v>
      </c>
      <c r="P4" s="243" t="s">
        <v>145</v>
      </c>
      <c r="Q4" s="243" t="s">
        <v>146</v>
      </c>
      <c r="R4" s="242" t="s">
        <v>148</v>
      </c>
      <c r="S4" s="243" t="s">
        <v>138</v>
      </c>
      <c r="T4" s="243" t="s">
        <v>150</v>
      </c>
      <c r="U4" s="243" t="s">
        <v>141</v>
      </c>
      <c r="V4" s="243" t="s">
        <v>151</v>
      </c>
      <c r="W4" s="244" t="s">
        <v>137</v>
      </c>
      <c r="X4" s="305" t="s">
        <v>123</v>
      </c>
      <c r="Y4" s="217"/>
      <c r="AB4" s="296" t="s">
        <v>194</v>
      </c>
      <c r="AC4" s="297"/>
      <c r="AD4" s="298"/>
      <c r="AE4" s="81"/>
      <c r="AF4" s="299" t="s">
        <v>10</v>
      </c>
      <c r="AG4" s="82"/>
      <c r="AH4" s="300" t="s">
        <v>112</v>
      </c>
      <c r="AI4" s="300"/>
      <c r="AJ4" s="300"/>
      <c r="AK4" s="300"/>
      <c r="AL4" s="300"/>
      <c r="AM4" s="183"/>
      <c r="AN4" s="299" t="s">
        <v>117</v>
      </c>
      <c r="AO4" s="45"/>
    </row>
    <row r="5" spans="2:46" ht="26.25" customHeight="1" x14ac:dyDescent="0.25">
      <c r="B5" s="301" t="str">
        <f>'Sample Summary'!B5:C5</f>
        <v>Room 23</v>
      </c>
      <c r="C5" s="301"/>
      <c r="F5" s="245" t="s">
        <v>152</v>
      </c>
      <c r="G5" s="246" t="s">
        <v>153</v>
      </c>
      <c r="H5" s="246" t="s">
        <v>154</v>
      </c>
      <c r="I5" s="246" t="s">
        <v>155</v>
      </c>
      <c r="J5" s="246" t="s">
        <v>156</v>
      </c>
      <c r="K5" s="246" t="s">
        <v>157</v>
      </c>
      <c r="L5" s="247" t="s">
        <v>158</v>
      </c>
      <c r="M5" s="246" t="s">
        <v>159</v>
      </c>
      <c r="N5" s="245" t="s">
        <v>160</v>
      </c>
      <c r="O5" s="245" t="s">
        <v>161</v>
      </c>
      <c r="P5" s="245" t="s">
        <v>162</v>
      </c>
      <c r="Q5" s="245" t="s">
        <v>163</v>
      </c>
      <c r="R5" s="245" t="s">
        <v>164</v>
      </c>
      <c r="S5" s="245" t="s">
        <v>165</v>
      </c>
      <c r="T5" s="245" t="s">
        <v>166</v>
      </c>
      <c r="U5" s="245" t="s">
        <v>167</v>
      </c>
      <c r="V5" s="245" t="s">
        <v>168</v>
      </c>
      <c r="W5" s="248" t="s">
        <v>169</v>
      </c>
      <c r="X5" s="306"/>
      <c r="Y5" s="217"/>
      <c r="Z5" s="200"/>
      <c r="AB5" s="377" t="s">
        <v>133</v>
      </c>
      <c r="AC5" s="378"/>
      <c r="AD5" s="379"/>
      <c r="AE5" s="79"/>
      <c r="AF5" s="299"/>
      <c r="AG5" s="83"/>
      <c r="AH5" s="184" t="s">
        <v>118</v>
      </c>
      <c r="AI5" s="184" t="s">
        <v>119</v>
      </c>
      <c r="AJ5" s="184" t="s">
        <v>122</v>
      </c>
      <c r="AK5" s="184" t="s">
        <v>120</v>
      </c>
      <c r="AL5" s="184" t="s">
        <v>121</v>
      </c>
      <c r="AM5" s="175"/>
      <c r="AN5" s="299"/>
      <c r="AO5" s="46"/>
    </row>
    <row r="6" spans="2:46" s="51" customFormat="1" ht="33.75" customHeight="1" x14ac:dyDescent="0.25">
      <c r="B6" s="99" t="str">
        <f>'Sample Summary'!B7</f>
        <v>B.</v>
      </c>
      <c r="C6" s="99" t="str">
        <f>'Sample Summary'!C7</f>
        <v>JASON</v>
      </c>
      <c r="D6" s="187">
        <v>1</v>
      </c>
      <c r="F6" s="194"/>
      <c r="G6" s="194"/>
      <c r="H6" s="194"/>
      <c r="I6" s="194"/>
      <c r="J6" s="120"/>
      <c r="K6" s="194"/>
      <c r="L6" s="194"/>
      <c r="M6" s="194"/>
      <c r="N6" s="194"/>
      <c r="O6" s="194"/>
      <c r="P6" s="194"/>
      <c r="Q6" s="194"/>
      <c r="R6" s="194" t="s">
        <v>24</v>
      </c>
      <c r="S6" s="194"/>
      <c r="T6" s="194"/>
      <c r="U6" s="194" t="s">
        <v>24</v>
      </c>
      <c r="V6" s="119"/>
      <c r="W6" s="197"/>
      <c r="X6" s="123">
        <f>COUNTBLANK(F6:W6)</f>
        <v>16</v>
      </c>
      <c r="Y6" s="190"/>
      <c r="AA6" s="47"/>
      <c r="AB6" s="374">
        <v>5</v>
      </c>
      <c r="AC6" s="375"/>
      <c r="AD6" s="376"/>
      <c r="AE6" s="48"/>
      <c r="AF6" s="168">
        <v>30</v>
      </c>
      <c r="AG6" s="49"/>
      <c r="AH6" s="72" t="str">
        <f>IF(COUNT(AF6)=1,(IF(AF6&lt;25,"x","")),"")</f>
        <v/>
      </c>
      <c r="AI6" s="72" t="str">
        <f>IF(COUNT(AF6)=1,(IF(AND(AF6&gt;24,AF6&lt;51),"x","")),"")</f>
        <v>x</v>
      </c>
      <c r="AJ6" s="72" t="str">
        <f>IF(COUNT(AF6)=1,(IF(AND(AF6&gt;50,AF6&lt;79),"x","")),"")</f>
        <v/>
      </c>
      <c r="AK6" s="72" t="str">
        <f>IF(COUNT(AF6)=1,(IF(AND(AF6&gt;78,AF6&lt;106),"x","")),"")</f>
        <v/>
      </c>
      <c r="AL6" s="72" t="str">
        <f>IF(COUNT(AF6)=1,(IF(AF6&gt;105,"x","")),"")</f>
        <v/>
      </c>
      <c r="AM6" s="180"/>
      <c r="AN6" s="125">
        <v>3</v>
      </c>
      <c r="AO6" s="50"/>
    </row>
    <row r="7" spans="2:46" s="51" customFormat="1" ht="33.75" customHeight="1" x14ac:dyDescent="0.25">
      <c r="B7" s="100" t="str">
        <f>'Sample Summary'!B8</f>
        <v>B.</v>
      </c>
      <c r="C7" s="100" t="str">
        <f>'Sample Summary'!C8</f>
        <v>KEVIN</v>
      </c>
      <c r="D7" s="188">
        <v>2</v>
      </c>
      <c r="F7" s="121"/>
      <c r="G7" s="121"/>
      <c r="H7" s="121"/>
      <c r="I7" s="121"/>
      <c r="J7" s="122"/>
      <c r="K7" s="121"/>
      <c r="L7" s="121"/>
      <c r="M7" s="121"/>
      <c r="N7" s="121"/>
      <c r="O7" s="121"/>
      <c r="P7" s="121"/>
      <c r="Q7" s="121"/>
      <c r="R7" s="121"/>
      <c r="S7" s="121"/>
      <c r="T7" s="121"/>
      <c r="U7" s="121"/>
      <c r="V7" s="121"/>
      <c r="W7" s="122"/>
      <c r="X7" s="124">
        <f t="shared" ref="X7:X30" si="0">COUNTBLANK(F7:W7)</f>
        <v>18</v>
      </c>
      <c r="Y7" s="190"/>
      <c r="AA7" s="47"/>
      <c r="AB7" s="368">
        <v>5</v>
      </c>
      <c r="AC7" s="369"/>
      <c r="AD7" s="370"/>
      <c r="AE7" s="48"/>
      <c r="AF7" s="170">
        <v>20</v>
      </c>
      <c r="AG7" s="48"/>
      <c r="AH7" s="8" t="str">
        <f t="shared" ref="AH7:AH30" si="1">IF(COUNT(AF7)=1,(IF(AF7&lt;25,"x","")),"")</f>
        <v>x</v>
      </c>
      <c r="AI7" s="8" t="str">
        <f t="shared" ref="AI7:AI30" si="2">IF(COUNT(AF7)=1,(IF(AND(AF7&gt;24,AF7&lt;51),"x","")),"")</f>
        <v/>
      </c>
      <c r="AJ7" s="8" t="str">
        <f t="shared" ref="AJ7:AJ30" si="3">IF(COUNT(AF7)=1,(IF(AND(AF7&gt;50,AF7&lt;79),"x","")),"")</f>
        <v/>
      </c>
      <c r="AK7" s="8" t="str">
        <f t="shared" ref="AK7:AK30" si="4">IF(COUNT(AF7)=1,(IF(AND(AF7&gt;78,AF7&lt;106),"x","")),"")</f>
        <v/>
      </c>
      <c r="AL7" s="8" t="str">
        <f t="shared" ref="AL7:AL30" si="5">IF(COUNT(AF7)=1,(IF(AF7&gt;105,"x","")),"")</f>
        <v/>
      </c>
      <c r="AM7" s="176"/>
      <c r="AN7" s="126">
        <v>2</v>
      </c>
      <c r="AO7" s="50"/>
    </row>
    <row r="8" spans="2:46" s="51" customFormat="1" ht="33.75" customHeight="1" x14ac:dyDescent="0.25">
      <c r="B8" s="99" t="str">
        <f>'Sample Summary'!B9</f>
        <v>C.</v>
      </c>
      <c r="C8" s="99" t="str">
        <f>'Sample Summary'!C9</f>
        <v>ADA</v>
      </c>
      <c r="D8" s="187">
        <v>3</v>
      </c>
      <c r="F8" s="119" t="s">
        <v>24</v>
      </c>
      <c r="G8" s="119" t="s">
        <v>24</v>
      </c>
      <c r="H8" s="119"/>
      <c r="I8" s="119"/>
      <c r="J8" s="120"/>
      <c r="K8" s="119"/>
      <c r="L8" s="119" t="s">
        <v>24</v>
      </c>
      <c r="M8" s="119"/>
      <c r="N8" s="119" t="s">
        <v>24</v>
      </c>
      <c r="O8" s="119" t="s">
        <v>24</v>
      </c>
      <c r="P8" s="119" t="s">
        <v>24</v>
      </c>
      <c r="Q8" s="119"/>
      <c r="R8" s="119" t="s">
        <v>24</v>
      </c>
      <c r="S8" s="119"/>
      <c r="T8" s="119"/>
      <c r="U8" s="119"/>
      <c r="V8" s="119" t="s">
        <v>24</v>
      </c>
      <c r="W8" s="120"/>
      <c r="X8" s="123">
        <f t="shared" si="0"/>
        <v>10</v>
      </c>
      <c r="Y8" s="190"/>
      <c r="AA8" s="47"/>
      <c r="AB8" s="371">
        <v>6</v>
      </c>
      <c r="AC8" s="372"/>
      <c r="AD8" s="373"/>
      <c r="AE8" s="48"/>
      <c r="AF8" s="168">
        <v>86</v>
      </c>
      <c r="AG8" s="48"/>
      <c r="AH8" s="72" t="str">
        <f t="shared" si="1"/>
        <v/>
      </c>
      <c r="AI8" s="72" t="str">
        <f t="shared" si="2"/>
        <v/>
      </c>
      <c r="AJ8" s="72" t="str">
        <f t="shared" si="3"/>
        <v/>
      </c>
      <c r="AK8" s="72" t="str">
        <f t="shared" si="4"/>
        <v>x</v>
      </c>
      <c r="AL8" s="72" t="str">
        <f t="shared" si="5"/>
        <v/>
      </c>
      <c r="AM8" s="176"/>
      <c r="AN8" s="125">
        <v>5</v>
      </c>
      <c r="AO8" s="50"/>
    </row>
    <row r="9" spans="2:46" s="51" customFormat="1" ht="33.75" customHeight="1" x14ac:dyDescent="0.25">
      <c r="B9" s="100" t="str">
        <f>'Sample Summary'!B10</f>
        <v>D.</v>
      </c>
      <c r="C9" s="100" t="str">
        <f>'Sample Summary'!C10</f>
        <v>VICTOR</v>
      </c>
      <c r="D9" s="188">
        <v>4</v>
      </c>
      <c r="F9" s="121"/>
      <c r="G9" s="121" t="s">
        <v>24</v>
      </c>
      <c r="H9" s="121"/>
      <c r="I9" s="121" t="s">
        <v>24</v>
      </c>
      <c r="J9" s="122"/>
      <c r="K9" s="121"/>
      <c r="L9" s="121"/>
      <c r="M9" s="121"/>
      <c r="N9" s="121"/>
      <c r="O9" s="121"/>
      <c r="P9" s="121" t="s">
        <v>24</v>
      </c>
      <c r="Q9" s="121"/>
      <c r="R9" s="121" t="s">
        <v>24</v>
      </c>
      <c r="S9" s="121" t="s">
        <v>24</v>
      </c>
      <c r="T9" s="121" t="s">
        <v>24</v>
      </c>
      <c r="U9" s="121"/>
      <c r="V9" s="121"/>
      <c r="W9" s="122"/>
      <c r="X9" s="124">
        <f t="shared" si="0"/>
        <v>12</v>
      </c>
      <c r="Y9" s="190"/>
      <c r="AA9" s="47"/>
      <c r="AB9" s="368">
        <v>7</v>
      </c>
      <c r="AC9" s="369"/>
      <c r="AD9" s="370"/>
      <c r="AE9" s="48"/>
      <c r="AF9" s="170">
        <v>59</v>
      </c>
      <c r="AG9" s="48"/>
      <c r="AH9" s="8" t="str">
        <f t="shared" si="1"/>
        <v/>
      </c>
      <c r="AI9" s="8" t="str">
        <f t="shared" si="2"/>
        <v/>
      </c>
      <c r="AJ9" s="8" t="str">
        <f t="shared" si="3"/>
        <v>x</v>
      </c>
      <c r="AK9" s="8" t="str">
        <f t="shared" si="4"/>
        <v/>
      </c>
      <c r="AL9" s="8" t="str">
        <f t="shared" si="5"/>
        <v/>
      </c>
      <c r="AM9" s="176"/>
      <c r="AN9" s="126">
        <v>4</v>
      </c>
      <c r="AO9" s="50"/>
    </row>
    <row r="10" spans="2:46" s="51" customFormat="1" ht="33.75" customHeight="1" x14ac:dyDescent="0.25">
      <c r="B10" s="99" t="str">
        <f>'Sample Summary'!B11</f>
        <v>D.</v>
      </c>
      <c r="C10" s="99" t="str">
        <f>'Sample Summary'!C11</f>
        <v>NATALIA</v>
      </c>
      <c r="D10" s="187">
        <v>5</v>
      </c>
      <c r="F10" s="119" t="s">
        <v>24</v>
      </c>
      <c r="G10" s="119" t="s">
        <v>24</v>
      </c>
      <c r="H10" s="119"/>
      <c r="I10" s="119"/>
      <c r="J10" s="120"/>
      <c r="K10" s="119" t="s">
        <v>24</v>
      </c>
      <c r="L10" s="119"/>
      <c r="M10" s="119"/>
      <c r="N10" s="119"/>
      <c r="O10" s="119"/>
      <c r="P10" s="119"/>
      <c r="Q10" s="119"/>
      <c r="R10" s="119"/>
      <c r="S10" s="119"/>
      <c r="T10" s="119"/>
      <c r="U10" s="119"/>
      <c r="V10" s="119"/>
      <c r="W10" s="120"/>
      <c r="X10" s="123">
        <f t="shared" si="0"/>
        <v>15</v>
      </c>
      <c r="Y10" s="190"/>
      <c r="AA10" s="47"/>
      <c r="AB10" s="371">
        <v>3</v>
      </c>
      <c r="AC10" s="372"/>
      <c r="AD10" s="373"/>
      <c r="AE10" s="48"/>
      <c r="AF10" s="168">
        <v>65</v>
      </c>
      <c r="AG10" s="48"/>
      <c r="AH10" s="72" t="str">
        <f t="shared" si="1"/>
        <v/>
      </c>
      <c r="AI10" s="72" t="str">
        <f t="shared" si="2"/>
        <v/>
      </c>
      <c r="AJ10" s="72" t="str">
        <f t="shared" si="3"/>
        <v>x</v>
      </c>
      <c r="AK10" s="72" t="str">
        <f t="shared" si="4"/>
        <v/>
      </c>
      <c r="AL10" s="72" t="str">
        <f t="shared" si="5"/>
        <v/>
      </c>
      <c r="AM10" s="176"/>
      <c r="AN10" s="125">
        <v>4</v>
      </c>
      <c r="AO10" s="50"/>
    </row>
    <row r="11" spans="2:46" s="51" customFormat="1" ht="33.75" customHeight="1" x14ac:dyDescent="0.25">
      <c r="B11" s="100" t="str">
        <f>'Sample Summary'!B12</f>
        <v>D.</v>
      </c>
      <c r="C11" s="100" t="str">
        <f>'Sample Summary'!C12</f>
        <v>JAMIE</v>
      </c>
      <c r="D11" s="188">
        <v>6</v>
      </c>
      <c r="F11" s="121"/>
      <c r="G11" s="121"/>
      <c r="H11" s="121"/>
      <c r="I11" s="121"/>
      <c r="J11" s="122"/>
      <c r="K11" s="121" t="s">
        <v>24</v>
      </c>
      <c r="L11" s="121"/>
      <c r="M11" s="121"/>
      <c r="N11" s="121"/>
      <c r="O11" s="121" t="s">
        <v>24</v>
      </c>
      <c r="P11" s="121" t="s">
        <v>24</v>
      </c>
      <c r="Q11" s="121"/>
      <c r="R11" s="121"/>
      <c r="S11" s="121"/>
      <c r="T11" s="121"/>
      <c r="U11" s="121"/>
      <c r="V11" s="121"/>
      <c r="W11" s="122"/>
      <c r="X11" s="124">
        <f t="shared" si="0"/>
        <v>15</v>
      </c>
      <c r="Y11" s="190"/>
      <c r="AA11" s="47"/>
      <c r="AB11" s="368">
        <v>5</v>
      </c>
      <c r="AC11" s="369"/>
      <c r="AD11" s="370"/>
      <c r="AE11" s="48"/>
      <c r="AF11" s="170">
        <v>70</v>
      </c>
      <c r="AG11" s="48"/>
      <c r="AH11" s="8" t="str">
        <f t="shared" si="1"/>
        <v/>
      </c>
      <c r="AI11" s="8" t="str">
        <f t="shared" si="2"/>
        <v/>
      </c>
      <c r="AJ11" s="8" t="str">
        <f t="shared" si="3"/>
        <v>x</v>
      </c>
      <c r="AK11" s="8" t="str">
        <f t="shared" si="4"/>
        <v/>
      </c>
      <c r="AL11" s="8" t="str">
        <f t="shared" si="5"/>
        <v/>
      </c>
      <c r="AM11" s="176"/>
      <c r="AN11" s="126">
        <v>5</v>
      </c>
      <c r="AO11" s="50"/>
    </row>
    <row r="12" spans="2:46" s="51" customFormat="1" ht="33.75" customHeight="1" x14ac:dyDescent="0.25">
      <c r="B12" s="99" t="str">
        <f>'Sample Summary'!B13</f>
        <v>F.</v>
      </c>
      <c r="C12" s="99" t="str">
        <f>'Sample Summary'!C13</f>
        <v>ZARA</v>
      </c>
      <c r="D12" s="187">
        <v>7</v>
      </c>
      <c r="F12" s="119" t="s">
        <v>24</v>
      </c>
      <c r="G12" s="119"/>
      <c r="H12" s="119"/>
      <c r="I12" s="119" t="s">
        <v>24</v>
      </c>
      <c r="J12" s="120"/>
      <c r="K12" s="119"/>
      <c r="L12" s="119"/>
      <c r="M12" s="119"/>
      <c r="N12" s="119"/>
      <c r="O12" s="119" t="s">
        <v>24</v>
      </c>
      <c r="P12" s="119"/>
      <c r="Q12" s="119"/>
      <c r="R12" s="119"/>
      <c r="S12" s="119"/>
      <c r="T12" s="119"/>
      <c r="U12" s="119"/>
      <c r="V12" s="119"/>
      <c r="W12" s="120"/>
      <c r="X12" s="123">
        <f t="shared" si="0"/>
        <v>15</v>
      </c>
      <c r="Y12" s="190"/>
      <c r="Z12" s="200"/>
      <c r="AA12" s="47"/>
      <c r="AB12" s="371">
        <v>7</v>
      </c>
      <c r="AC12" s="372"/>
      <c r="AD12" s="373"/>
      <c r="AE12" s="48"/>
      <c r="AF12" s="168">
        <v>99</v>
      </c>
      <c r="AG12" s="48"/>
      <c r="AH12" s="72" t="str">
        <f t="shared" si="1"/>
        <v/>
      </c>
      <c r="AI12" s="72" t="str">
        <f t="shared" si="2"/>
        <v/>
      </c>
      <c r="AJ12" s="72" t="str">
        <f t="shared" si="3"/>
        <v/>
      </c>
      <c r="AK12" s="72" t="str">
        <f t="shared" si="4"/>
        <v>x</v>
      </c>
      <c r="AL12" s="72" t="str">
        <f t="shared" si="5"/>
        <v/>
      </c>
      <c r="AM12" s="176"/>
      <c r="AN12" s="125">
        <v>6</v>
      </c>
      <c r="AO12" s="50"/>
    </row>
    <row r="13" spans="2:46" s="51" customFormat="1" ht="33.75" customHeight="1" x14ac:dyDescent="0.25">
      <c r="B13" s="100" t="str">
        <f>'Sample Summary'!B14</f>
        <v>H.</v>
      </c>
      <c r="C13" s="100" t="str">
        <f>'Sample Summary'!C14</f>
        <v>CARLA</v>
      </c>
      <c r="D13" s="188">
        <v>8</v>
      </c>
      <c r="F13" s="121"/>
      <c r="G13" s="121"/>
      <c r="H13" s="121"/>
      <c r="I13" s="121" t="s">
        <v>24</v>
      </c>
      <c r="J13" s="122"/>
      <c r="K13" s="121"/>
      <c r="L13" s="121"/>
      <c r="M13" s="121"/>
      <c r="N13" s="121"/>
      <c r="O13" s="121"/>
      <c r="P13" s="121"/>
      <c r="Q13" s="121"/>
      <c r="R13" s="121"/>
      <c r="S13" s="121"/>
      <c r="T13" s="121"/>
      <c r="U13" s="121"/>
      <c r="V13" s="121"/>
      <c r="W13" s="122"/>
      <c r="X13" s="124">
        <f t="shared" si="0"/>
        <v>17</v>
      </c>
      <c r="Y13" s="190"/>
      <c r="AA13" s="47"/>
      <c r="AB13" s="368">
        <v>8</v>
      </c>
      <c r="AC13" s="369"/>
      <c r="AD13" s="370"/>
      <c r="AE13" s="48"/>
      <c r="AF13" s="170">
        <v>100</v>
      </c>
      <c r="AG13" s="48"/>
      <c r="AH13" s="8" t="str">
        <f t="shared" si="1"/>
        <v/>
      </c>
      <c r="AI13" s="8" t="str">
        <f t="shared" si="2"/>
        <v/>
      </c>
      <c r="AJ13" s="8" t="str">
        <f t="shared" si="3"/>
        <v/>
      </c>
      <c r="AK13" s="8" t="str">
        <f t="shared" si="4"/>
        <v>x</v>
      </c>
      <c r="AL13" s="8" t="str">
        <f t="shared" si="5"/>
        <v/>
      </c>
      <c r="AM13" s="176"/>
      <c r="AN13" s="126">
        <v>6</v>
      </c>
      <c r="AO13" s="50"/>
    </row>
    <row r="14" spans="2:46" s="51" customFormat="1" ht="33.75" customHeight="1" x14ac:dyDescent="0.25">
      <c r="B14" s="99" t="str">
        <f>'Sample Summary'!B15</f>
        <v>J.</v>
      </c>
      <c r="C14" s="99" t="str">
        <f>'Sample Summary'!C15</f>
        <v>YASMIN</v>
      </c>
      <c r="D14" s="187">
        <v>9</v>
      </c>
      <c r="F14" s="119" t="s">
        <v>24</v>
      </c>
      <c r="G14" s="119"/>
      <c r="H14" s="119"/>
      <c r="I14" s="119"/>
      <c r="J14" s="120"/>
      <c r="K14" s="119"/>
      <c r="L14" s="119"/>
      <c r="M14" s="119" t="s">
        <v>24</v>
      </c>
      <c r="N14" s="119"/>
      <c r="O14" s="119"/>
      <c r="P14" s="119"/>
      <c r="Q14" s="119"/>
      <c r="R14" s="119"/>
      <c r="S14" s="119"/>
      <c r="T14" s="119"/>
      <c r="U14" s="119"/>
      <c r="V14" s="119"/>
      <c r="W14" s="120"/>
      <c r="X14" s="123">
        <f t="shared" si="0"/>
        <v>16</v>
      </c>
      <c r="Y14" s="190"/>
      <c r="AA14" s="47"/>
      <c r="AB14" s="371">
        <v>8</v>
      </c>
      <c r="AC14" s="372"/>
      <c r="AD14" s="373"/>
      <c r="AE14" s="48"/>
      <c r="AF14" s="168">
        <v>78</v>
      </c>
      <c r="AG14" s="48"/>
      <c r="AH14" s="72" t="str">
        <f t="shared" si="1"/>
        <v/>
      </c>
      <c r="AI14" s="72" t="str">
        <f t="shared" si="2"/>
        <v/>
      </c>
      <c r="AJ14" s="72" t="str">
        <f t="shared" si="3"/>
        <v>x</v>
      </c>
      <c r="AK14" s="72" t="str">
        <f t="shared" si="4"/>
        <v/>
      </c>
      <c r="AL14" s="72" t="str">
        <f t="shared" si="5"/>
        <v/>
      </c>
      <c r="AM14" s="176"/>
      <c r="AN14" s="125">
        <v>6</v>
      </c>
      <c r="AO14" s="50"/>
      <c r="AS14" s="7"/>
      <c r="AT14" s="7"/>
    </row>
    <row r="15" spans="2:46" s="51" customFormat="1" ht="33.75" customHeight="1" x14ac:dyDescent="0.25">
      <c r="B15" s="100" t="str">
        <f>'Sample Summary'!B16</f>
        <v>J.</v>
      </c>
      <c r="C15" s="100" t="str">
        <f>'Sample Summary'!C16</f>
        <v>LESLY</v>
      </c>
      <c r="D15" s="188">
        <v>10</v>
      </c>
      <c r="F15" s="121"/>
      <c r="G15" s="121"/>
      <c r="H15" s="121"/>
      <c r="I15" s="121"/>
      <c r="J15" s="122"/>
      <c r="K15" s="121"/>
      <c r="L15" s="121"/>
      <c r="M15" s="121" t="s">
        <v>24</v>
      </c>
      <c r="N15" s="121"/>
      <c r="O15" s="121" t="s">
        <v>24</v>
      </c>
      <c r="P15" s="121"/>
      <c r="Q15" s="121"/>
      <c r="R15" s="121"/>
      <c r="S15" s="121"/>
      <c r="T15" s="121"/>
      <c r="U15" s="121" t="s">
        <v>24</v>
      </c>
      <c r="V15" s="121"/>
      <c r="W15" s="122"/>
      <c r="X15" s="124">
        <f t="shared" si="0"/>
        <v>15</v>
      </c>
      <c r="Y15" s="190"/>
      <c r="AA15" s="47"/>
      <c r="AB15" s="368">
        <v>6</v>
      </c>
      <c r="AC15" s="369"/>
      <c r="AD15" s="370"/>
      <c r="AE15" s="48"/>
      <c r="AF15" s="170">
        <v>40</v>
      </c>
      <c r="AG15" s="48"/>
      <c r="AH15" s="8" t="str">
        <f t="shared" si="1"/>
        <v/>
      </c>
      <c r="AI15" s="8" t="str">
        <f t="shared" si="2"/>
        <v>x</v>
      </c>
      <c r="AJ15" s="8" t="str">
        <f t="shared" si="3"/>
        <v/>
      </c>
      <c r="AK15" s="8" t="str">
        <f t="shared" si="4"/>
        <v/>
      </c>
      <c r="AL15" s="8" t="str">
        <f t="shared" si="5"/>
        <v/>
      </c>
      <c r="AM15" s="176"/>
      <c r="AN15" s="126">
        <v>4</v>
      </c>
      <c r="AO15" s="50"/>
      <c r="AS15" s="7"/>
      <c r="AT15" s="7"/>
    </row>
    <row r="16" spans="2:46" s="51" customFormat="1" ht="33.75" customHeight="1" x14ac:dyDescent="0.25">
      <c r="B16" s="99" t="str">
        <f>'Sample Summary'!B17</f>
        <v>L.</v>
      </c>
      <c r="C16" s="99" t="str">
        <f>'Sample Summary'!C17</f>
        <v>ERIKA</v>
      </c>
      <c r="D16" s="187">
        <v>11</v>
      </c>
      <c r="F16" s="119"/>
      <c r="G16" s="119"/>
      <c r="H16" s="119"/>
      <c r="I16" s="119"/>
      <c r="J16" s="120"/>
      <c r="K16" s="119" t="s">
        <v>24</v>
      </c>
      <c r="L16" s="119"/>
      <c r="M16" s="119" t="s">
        <v>24</v>
      </c>
      <c r="N16" s="119"/>
      <c r="O16" s="119" t="s">
        <v>24</v>
      </c>
      <c r="P16" s="119"/>
      <c r="Q16" s="119"/>
      <c r="R16" s="119"/>
      <c r="S16" s="119"/>
      <c r="T16" s="119"/>
      <c r="U16" s="119"/>
      <c r="V16" s="119" t="s">
        <v>24</v>
      </c>
      <c r="W16" s="120"/>
      <c r="X16" s="123">
        <f t="shared" si="0"/>
        <v>14</v>
      </c>
      <c r="Y16" s="190"/>
      <c r="AA16" s="47"/>
      <c r="AB16" s="371">
        <v>6</v>
      </c>
      <c r="AC16" s="372"/>
      <c r="AD16" s="373"/>
      <c r="AE16" s="48"/>
      <c r="AF16" s="168">
        <v>15</v>
      </c>
      <c r="AG16" s="48"/>
      <c r="AH16" s="72" t="str">
        <f t="shared" si="1"/>
        <v>x</v>
      </c>
      <c r="AI16" s="72" t="str">
        <f t="shared" si="2"/>
        <v/>
      </c>
      <c r="AJ16" s="72" t="str">
        <f t="shared" si="3"/>
        <v/>
      </c>
      <c r="AK16" s="72" t="str">
        <f t="shared" si="4"/>
        <v/>
      </c>
      <c r="AL16" s="72" t="str">
        <f t="shared" si="5"/>
        <v/>
      </c>
      <c r="AM16" s="176"/>
      <c r="AN16" s="125">
        <v>2</v>
      </c>
      <c r="AO16" s="50"/>
      <c r="AS16" s="7"/>
      <c r="AT16" s="7"/>
    </row>
    <row r="17" spans="2:46" s="51" customFormat="1" ht="33.75" customHeight="1" x14ac:dyDescent="0.25">
      <c r="B17" s="100" t="str">
        <f>'Sample Summary'!B18</f>
        <v>M.</v>
      </c>
      <c r="C17" s="100" t="str">
        <f>'Sample Summary'!C18</f>
        <v>DAVID</v>
      </c>
      <c r="D17" s="188">
        <v>12</v>
      </c>
      <c r="F17" s="121"/>
      <c r="G17" s="121"/>
      <c r="H17" s="121"/>
      <c r="I17" s="121"/>
      <c r="J17" s="122"/>
      <c r="K17" s="121" t="s">
        <v>24</v>
      </c>
      <c r="L17" s="121"/>
      <c r="M17" s="121"/>
      <c r="N17" s="121"/>
      <c r="O17" s="121"/>
      <c r="P17" s="121"/>
      <c r="Q17" s="121"/>
      <c r="R17" s="121"/>
      <c r="S17" s="121"/>
      <c r="T17" s="121"/>
      <c r="U17" s="121"/>
      <c r="V17" s="121"/>
      <c r="W17" s="122"/>
      <c r="X17" s="124">
        <f t="shared" si="0"/>
        <v>17</v>
      </c>
      <c r="Y17" s="190"/>
      <c r="AA17" s="47"/>
      <c r="AB17" s="368">
        <v>8</v>
      </c>
      <c r="AC17" s="369"/>
      <c r="AD17" s="370"/>
      <c r="AE17" s="48"/>
      <c r="AF17" s="170">
        <v>90</v>
      </c>
      <c r="AG17" s="48"/>
      <c r="AH17" s="8" t="str">
        <f t="shared" si="1"/>
        <v/>
      </c>
      <c r="AI17" s="8" t="str">
        <f t="shared" si="2"/>
        <v/>
      </c>
      <c r="AJ17" s="8" t="str">
        <f t="shared" si="3"/>
        <v/>
      </c>
      <c r="AK17" s="8" t="str">
        <f t="shared" si="4"/>
        <v>x</v>
      </c>
      <c r="AL17" s="8" t="str">
        <f t="shared" si="5"/>
        <v/>
      </c>
      <c r="AM17" s="176"/>
      <c r="AN17" s="126">
        <v>5</v>
      </c>
      <c r="AO17" s="50"/>
      <c r="AS17" s="7"/>
      <c r="AT17" s="7"/>
    </row>
    <row r="18" spans="2:46" s="51" customFormat="1" ht="33.75" customHeight="1" x14ac:dyDescent="0.25">
      <c r="B18" s="99" t="str">
        <f>'Sample Summary'!B19</f>
        <v>N.</v>
      </c>
      <c r="C18" s="99" t="str">
        <f>'Sample Summary'!C19</f>
        <v>ESPERANZA</v>
      </c>
      <c r="D18" s="187">
        <v>13</v>
      </c>
      <c r="F18" s="119"/>
      <c r="G18" s="119"/>
      <c r="H18" s="119"/>
      <c r="I18" s="119"/>
      <c r="J18" s="120" t="s">
        <v>24</v>
      </c>
      <c r="K18" s="119" t="s">
        <v>24</v>
      </c>
      <c r="L18" s="119"/>
      <c r="M18" s="119"/>
      <c r="N18" s="119"/>
      <c r="O18" s="119"/>
      <c r="P18" s="119"/>
      <c r="Q18" s="119"/>
      <c r="R18" s="119"/>
      <c r="S18" s="119"/>
      <c r="T18" s="119"/>
      <c r="U18" s="119"/>
      <c r="V18" s="119"/>
      <c r="W18" s="120" t="s">
        <v>24</v>
      </c>
      <c r="X18" s="123">
        <f t="shared" si="0"/>
        <v>15</v>
      </c>
      <c r="Y18" s="190"/>
      <c r="AA18" s="47"/>
      <c r="AB18" s="371">
        <v>7</v>
      </c>
      <c r="AC18" s="372"/>
      <c r="AD18" s="373"/>
      <c r="AE18" s="48"/>
      <c r="AF18" s="168">
        <v>92</v>
      </c>
      <c r="AG18" s="48"/>
      <c r="AH18" s="72" t="str">
        <f t="shared" si="1"/>
        <v/>
      </c>
      <c r="AI18" s="72" t="str">
        <f t="shared" si="2"/>
        <v/>
      </c>
      <c r="AJ18" s="72" t="str">
        <f t="shared" si="3"/>
        <v/>
      </c>
      <c r="AK18" s="72" t="str">
        <f t="shared" si="4"/>
        <v>x</v>
      </c>
      <c r="AL18" s="72" t="str">
        <f t="shared" si="5"/>
        <v/>
      </c>
      <c r="AM18" s="176"/>
      <c r="AN18" s="125">
        <v>5</v>
      </c>
      <c r="AO18" s="50"/>
      <c r="AS18" s="7"/>
      <c r="AT18" s="7"/>
    </row>
    <row r="19" spans="2:46" s="51" customFormat="1" ht="33.75" customHeight="1" x14ac:dyDescent="0.25">
      <c r="B19" s="100" t="str">
        <f>'Sample Summary'!B20</f>
        <v>P.</v>
      </c>
      <c r="C19" s="100" t="str">
        <f>'Sample Summary'!C20</f>
        <v>AMBAR</v>
      </c>
      <c r="D19" s="188">
        <v>14</v>
      </c>
      <c r="F19" s="121"/>
      <c r="G19" s="121"/>
      <c r="H19" s="121"/>
      <c r="I19" s="121"/>
      <c r="J19" s="122"/>
      <c r="K19" s="121"/>
      <c r="L19" s="121"/>
      <c r="M19" s="121" t="s">
        <v>24</v>
      </c>
      <c r="N19" s="121"/>
      <c r="O19" s="121"/>
      <c r="P19" s="121"/>
      <c r="Q19" s="121"/>
      <c r="R19" s="121"/>
      <c r="S19" s="121"/>
      <c r="T19" s="121"/>
      <c r="U19" s="121"/>
      <c r="V19" s="121"/>
      <c r="W19" s="122"/>
      <c r="X19" s="124">
        <f t="shared" si="0"/>
        <v>17</v>
      </c>
      <c r="Y19" s="190"/>
      <c r="Z19" s="200"/>
      <c r="AA19" s="47"/>
      <c r="AB19" s="368">
        <v>7</v>
      </c>
      <c r="AC19" s="369"/>
      <c r="AD19" s="370"/>
      <c r="AE19" s="48"/>
      <c r="AF19" s="170">
        <v>121</v>
      </c>
      <c r="AG19" s="48"/>
      <c r="AH19" s="8" t="str">
        <f t="shared" si="1"/>
        <v/>
      </c>
      <c r="AI19" s="8" t="str">
        <f t="shared" si="2"/>
        <v/>
      </c>
      <c r="AJ19" s="8" t="str">
        <f t="shared" si="3"/>
        <v/>
      </c>
      <c r="AK19" s="8" t="str">
        <f t="shared" si="4"/>
        <v/>
      </c>
      <c r="AL19" s="8" t="str">
        <f t="shared" si="5"/>
        <v>x</v>
      </c>
      <c r="AM19" s="176"/>
      <c r="AN19" s="126">
        <v>6</v>
      </c>
      <c r="AO19" s="50"/>
      <c r="AS19" s="7"/>
      <c r="AT19" s="7"/>
    </row>
    <row r="20" spans="2:46" s="51" customFormat="1" ht="33.75" customHeight="1" x14ac:dyDescent="0.25">
      <c r="B20" s="99" t="str">
        <f>'Sample Summary'!B21</f>
        <v>P.</v>
      </c>
      <c r="C20" s="99" t="str">
        <f>'Sample Summary'!C21</f>
        <v>BETSY</v>
      </c>
      <c r="D20" s="187">
        <v>15</v>
      </c>
      <c r="F20" s="119"/>
      <c r="G20" s="119"/>
      <c r="H20" s="119"/>
      <c r="I20" s="119"/>
      <c r="J20" s="120" t="s">
        <v>24</v>
      </c>
      <c r="K20" s="119"/>
      <c r="L20" s="119"/>
      <c r="M20" s="119"/>
      <c r="N20" s="119"/>
      <c r="O20" s="119"/>
      <c r="P20" s="119"/>
      <c r="Q20" s="119"/>
      <c r="R20" s="119"/>
      <c r="S20" s="119"/>
      <c r="T20" s="119"/>
      <c r="U20" s="119"/>
      <c r="V20" s="119"/>
      <c r="W20" s="120" t="s">
        <v>24</v>
      </c>
      <c r="X20" s="123">
        <f t="shared" si="0"/>
        <v>16</v>
      </c>
      <c r="Y20" s="190"/>
      <c r="AA20" s="47"/>
      <c r="AB20" s="371">
        <v>8</v>
      </c>
      <c r="AC20" s="372"/>
      <c r="AD20" s="373"/>
      <c r="AE20" s="48"/>
      <c r="AF20" s="168">
        <v>88</v>
      </c>
      <c r="AG20" s="48"/>
      <c r="AH20" s="72" t="str">
        <f t="shared" si="1"/>
        <v/>
      </c>
      <c r="AI20" s="72" t="str">
        <f t="shared" si="2"/>
        <v/>
      </c>
      <c r="AJ20" s="72" t="str">
        <f t="shared" si="3"/>
        <v/>
      </c>
      <c r="AK20" s="72" t="str">
        <f t="shared" si="4"/>
        <v>x</v>
      </c>
      <c r="AL20" s="72" t="str">
        <f t="shared" si="5"/>
        <v/>
      </c>
      <c r="AM20" s="176"/>
      <c r="AN20" s="125">
        <v>5</v>
      </c>
      <c r="AO20" s="50"/>
      <c r="AS20" s="7"/>
      <c r="AT20" s="7"/>
    </row>
    <row r="21" spans="2:46" s="51" customFormat="1" ht="33.75" customHeight="1" x14ac:dyDescent="0.25">
      <c r="B21" s="100" t="str">
        <f>'Sample Summary'!B22</f>
        <v>P.</v>
      </c>
      <c r="C21" s="100" t="str">
        <f>'Sample Summary'!C22</f>
        <v>DANIELLE</v>
      </c>
      <c r="D21" s="188">
        <v>16</v>
      </c>
      <c r="F21" s="121"/>
      <c r="G21" s="121"/>
      <c r="H21" s="121"/>
      <c r="I21" s="121"/>
      <c r="J21" s="122"/>
      <c r="K21" s="121"/>
      <c r="L21" s="121"/>
      <c r="M21" s="121"/>
      <c r="N21" s="121"/>
      <c r="O21" s="121"/>
      <c r="P21" s="121"/>
      <c r="Q21" s="121"/>
      <c r="R21" s="121"/>
      <c r="S21" s="121" t="s">
        <v>24</v>
      </c>
      <c r="T21" s="121"/>
      <c r="U21" s="121"/>
      <c r="V21" s="121"/>
      <c r="W21" s="122"/>
      <c r="X21" s="124">
        <f t="shared" si="0"/>
        <v>17</v>
      </c>
      <c r="Y21" s="190"/>
      <c r="AA21" s="47"/>
      <c r="AB21" s="368">
        <v>7</v>
      </c>
      <c r="AC21" s="369"/>
      <c r="AD21" s="370"/>
      <c r="AE21" s="48"/>
      <c r="AF21" s="170">
        <v>111</v>
      </c>
      <c r="AG21" s="48"/>
      <c r="AH21" s="8" t="str">
        <f t="shared" si="1"/>
        <v/>
      </c>
      <c r="AI21" s="8" t="str">
        <f t="shared" si="2"/>
        <v/>
      </c>
      <c r="AJ21" s="8" t="str">
        <f t="shared" si="3"/>
        <v/>
      </c>
      <c r="AK21" s="8" t="str">
        <f t="shared" si="4"/>
        <v/>
      </c>
      <c r="AL21" s="8" t="str">
        <f t="shared" si="5"/>
        <v>x</v>
      </c>
      <c r="AM21" s="176"/>
      <c r="AN21" s="126">
        <v>6</v>
      </c>
      <c r="AO21" s="50"/>
      <c r="AS21" s="7"/>
      <c r="AT21" s="7"/>
    </row>
    <row r="22" spans="2:46" s="51" customFormat="1" ht="33.75" customHeight="1" x14ac:dyDescent="0.25">
      <c r="B22" s="99" t="str">
        <f>'Sample Summary'!B23</f>
        <v>R.</v>
      </c>
      <c r="C22" s="99" t="str">
        <f>'Sample Summary'!C23</f>
        <v>CHRISTOPHER</v>
      </c>
      <c r="D22" s="187">
        <v>17</v>
      </c>
      <c r="F22" s="119"/>
      <c r="G22" s="119"/>
      <c r="H22" s="119"/>
      <c r="I22" s="119"/>
      <c r="J22" s="120" t="s">
        <v>24</v>
      </c>
      <c r="K22" s="119"/>
      <c r="L22" s="119"/>
      <c r="M22" s="119"/>
      <c r="N22" s="119"/>
      <c r="O22" s="119"/>
      <c r="P22" s="119"/>
      <c r="Q22" s="119"/>
      <c r="R22" s="119"/>
      <c r="S22" s="119"/>
      <c r="T22" s="119"/>
      <c r="U22" s="119"/>
      <c r="V22" s="119"/>
      <c r="W22" s="120" t="s">
        <v>24</v>
      </c>
      <c r="X22" s="123">
        <f t="shared" si="0"/>
        <v>16</v>
      </c>
      <c r="Y22" s="190"/>
      <c r="AA22" s="47"/>
      <c r="AB22" s="371">
        <v>5</v>
      </c>
      <c r="AC22" s="372"/>
      <c r="AD22" s="373"/>
      <c r="AE22" s="48"/>
      <c r="AF22" s="168">
        <v>70</v>
      </c>
      <c r="AG22" s="48"/>
      <c r="AH22" s="72" t="str">
        <f t="shared" si="1"/>
        <v/>
      </c>
      <c r="AI22" s="72" t="str">
        <f t="shared" si="2"/>
        <v/>
      </c>
      <c r="AJ22" s="72" t="str">
        <f t="shared" si="3"/>
        <v>x</v>
      </c>
      <c r="AK22" s="72" t="str">
        <f t="shared" si="4"/>
        <v/>
      </c>
      <c r="AL22" s="72" t="str">
        <f t="shared" si="5"/>
        <v/>
      </c>
      <c r="AM22" s="176"/>
      <c r="AN22" s="125">
        <v>5</v>
      </c>
      <c r="AO22" s="50"/>
      <c r="AS22" s="7"/>
      <c r="AT22" s="7"/>
    </row>
    <row r="23" spans="2:46" s="51" customFormat="1" ht="33.75" customHeight="1" x14ac:dyDescent="0.25">
      <c r="B23" s="100" t="str">
        <f>'Sample Summary'!B24</f>
        <v>R.</v>
      </c>
      <c r="C23" s="100" t="str">
        <f>'Sample Summary'!C24</f>
        <v>JEREMIAH</v>
      </c>
      <c r="D23" s="188">
        <v>18</v>
      </c>
      <c r="F23" s="121"/>
      <c r="G23" s="121"/>
      <c r="H23" s="121"/>
      <c r="I23" s="121"/>
      <c r="J23" s="122"/>
      <c r="K23" s="121"/>
      <c r="L23" s="121"/>
      <c r="M23" s="121"/>
      <c r="N23" s="121"/>
      <c r="O23" s="121"/>
      <c r="P23" s="121"/>
      <c r="Q23" s="121"/>
      <c r="R23" s="121"/>
      <c r="S23" s="121" t="s">
        <v>24</v>
      </c>
      <c r="T23" s="121"/>
      <c r="U23" s="121" t="s">
        <v>24</v>
      </c>
      <c r="V23" s="121"/>
      <c r="W23" s="122"/>
      <c r="X23" s="124">
        <f t="shared" si="0"/>
        <v>16</v>
      </c>
      <c r="Y23" s="190"/>
      <c r="AA23" s="47"/>
      <c r="AB23" s="368">
        <v>6</v>
      </c>
      <c r="AC23" s="369"/>
      <c r="AD23" s="370"/>
      <c r="AE23" s="48"/>
      <c r="AF23" s="170">
        <v>48</v>
      </c>
      <c r="AG23" s="48"/>
      <c r="AH23" s="8" t="str">
        <f t="shared" si="1"/>
        <v/>
      </c>
      <c r="AI23" s="8" t="str">
        <f t="shared" si="2"/>
        <v>x</v>
      </c>
      <c r="AJ23" s="8" t="str">
        <f t="shared" si="3"/>
        <v/>
      </c>
      <c r="AK23" s="8" t="str">
        <f t="shared" si="4"/>
        <v/>
      </c>
      <c r="AL23" s="8" t="str">
        <f t="shared" si="5"/>
        <v/>
      </c>
      <c r="AM23" s="176"/>
      <c r="AN23" s="126">
        <v>4</v>
      </c>
      <c r="AO23" s="50"/>
      <c r="AS23" s="7"/>
      <c r="AT23" s="7"/>
    </row>
    <row r="24" spans="2:46" s="51" customFormat="1" ht="33.75" customHeight="1" x14ac:dyDescent="0.25">
      <c r="B24" s="99" t="str">
        <f>'Sample Summary'!B25</f>
        <v>S.</v>
      </c>
      <c r="C24" s="99" t="str">
        <f>'Sample Summary'!C25</f>
        <v>ASHLEY</v>
      </c>
      <c r="D24" s="187">
        <v>19</v>
      </c>
      <c r="F24" s="119"/>
      <c r="G24" s="119"/>
      <c r="H24" s="119"/>
      <c r="I24" s="119"/>
      <c r="J24" s="120"/>
      <c r="K24" s="119"/>
      <c r="L24" s="119"/>
      <c r="M24" s="119"/>
      <c r="N24" s="119"/>
      <c r="O24" s="119"/>
      <c r="P24" s="119"/>
      <c r="Q24" s="119"/>
      <c r="R24" s="119"/>
      <c r="S24" s="119" t="s">
        <v>24</v>
      </c>
      <c r="T24" s="119"/>
      <c r="U24" s="119"/>
      <c r="V24" s="119"/>
      <c r="W24" s="120"/>
      <c r="X24" s="123">
        <f t="shared" si="0"/>
        <v>17</v>
      </c>
      <c r="Y24" s="190"/>
      <c r="AA24" s="47"/>
      <c r="AB24" s="371">
        <v>6</v>
      </c>
      <c r="AC24" s="372"/>
      <c r="AD24" s="373"/>
      <c r="AE24" s="48"/>
      <c r="AF24" s="168">
        <v>87</v>
      </c>
      <c r="AG24" s="48"/>
      <c r="AH24" s="72" t="str">
        <f t="shared" si="1"/>
        <v/>
      </c>
      <c r="AI24" s="72" t="str">
        <f t="shared" si="2"/>
        <v/>
      </c>
      <c r="AJ24" s="72" t="str">
        <f t="shared" si="3"/>
        <v/>
      </c>
      <c r="AK24" s="72" t="str">
        <f t="shared" si="4"/>
        <v>x</v>
      </c>
      <c r="AL24" s="72" t="str">
        <f t="shared" si="5"/>
        <v/>
      </c>
      <c r="AM24" s="176"/>
      <c r="AN24" s="125">
        <v>5</v>
      </c>
      <c r="AO24" s="50"/>
      <c r="AS24" s="7"/>
      <c r="AT24" s="7"/>
    </row>
    <row r="25" spans="2:46" s="51" customFormat="1" ht="33.75" customHeight="1" x14ac:dyDescent="0.25">
      <c r="B25" s="100" t="str">
        <f>'Sample Summary'!B26</f>
        <v>T.</v>
      </c>
      <c r="C25" s="100" t="str">
        <f>'Sample Summary'!C26</f>
        <v>BRANDON</v>
      </c>
      <c r="D25" s="188">
        <v>20</v>
      </c>
      <c r="F25" s="121"/>
      <c r="G25" s="121"/>
      <c r="H25" s="121" t="s">
        <v>24</v>
      </c>
      <c r="I25" s="121"/>
      <c r="J25" s="122"/>
      <c r="K25" s="121" t="s">
        <v>24</v>
      </c>
      <c r="L25" s="121"/>
      <c r="M25" s="121"/>
      <c r="N25" s="121"/>
      <c r="O25" s="121"/>
      <c r="P25" s="121"/>
      <c r="Q25" s="121"/>
      <c r="R25" s="121"/>
      <c r="S25" s="121"/>
      <c r="T25" s="121"/>
      <c r="U25" s="121"/>
      <c r="V25" s="121"/>
      <c r="W25" s="122"/>
      <c r="X25" s="124">
        <f t="shared" si="0"/>
        <v>16</v>
      </c>
      <c r="Y25" s="190"/>
      <c r="AA25" s="47"/>
      <c r="AB25" s="368">
        <v>6</v>
      </c>
      <c r="AC25" s="369"/>
      <c r="AD25" s="370"/>
      <c r="AE25" s="48"/>
      <c r="AF25" s="170">
        <v>113</v>
      </c>
      <c r="AG25" s="48"/>
      <c r="AH25" s="8" t="str">
        <f t="shared" si="1"/>
        <v/>
      </c>
      <c r="AI25" s="8" t="str">
        <f t="shared" si="2"/>
        <v/>
      </c>
      <c r="AJ25" s="8" t="str">
        <f t="shared" si="3"/>
        <v/>
      </c>
      <c r="AK25" s="8" t="str">
        <f t="shared" si="4"/>
        <v/>
      </c>
      <c r="AL25" s="8" t="str">
        <f t="shared" si="5"/>
        <v>x</v>
      </c>
      <c r="AM25" s="176"/>
      <c r="AN25" s="126">
        <v>6</v>
      </c>
      <c r="AO25" s="50"/>
      <c r="AS25" s="7"/>
      <c r="AT25" s="7"/>
    </row>
    <row r="26" spans="2:46" s="51" customFormat="1" ht="33.75" customHeight="1" x14ac:dyDescent="0.25">
      <c r="B26" s="99" t="str">
        <f>'Sample Summary'!B27</f>
        <v>T.</v>
      </c>
      <c r="C26" s="99" t="str">
        <f>'Sample Summary'!C27</f>
        <v>NAOMI</v>
      </c>
      <c r="D26" s="187">
        <v>21</v>
      </c>
      <c r="F26" s="119"/>
      <c r="G26" s="119"/>
      <c r="H26" s="119"/>
      <c r="I26" s="119"/>
      <c r="J26" s="120"/>
      <c r="K26" s="119"/>
      <c r="L26" s="119"/>
      <c r="M26" s="119"/>
      <c r="N26" s="119"/>
      <c r="O26" s="119"/>
      <c r="P26" s="119"/>
      <c r="Q26" s="119"/>
      <c r="R26" s="119"/>
      <c r="S26" s="119"/>
      <c r="T26" s="119"/>
      <c r="U26" s="119" t="s">
        <v>24</v>
      </c>
      <c r="V26" s="119"/>
      <c r="W26" s="120"/>
      <c r="X26" s="123">
        <f t="shared" si="0"/>
        <v>17</v>
      </c>
      <c r="Y26" s="190"/>
      <c r="Z26" s="200"/>
      <c r="AA26" s="47"/>
      <c r="AB26" s="371">
        <v>8</v>
      </c>
      <c r="AC26" s="372"/>
      <c r="AD26" s="373"/>
      <c r="AE26" s="48"/>
      <c r="AF26" s="168">
        <v>39</v>
      </c>
      <c r="AG26" s="48"/>
      <c r="AH26" s="72" t="str">
        <f t="shared" si="1"/>
        <v/>
      </c>
      <c r="AI26" s="72" t="str">
        <f t="shared" si="2"/>
        <v>x</v>
      </c>
      <c r="AJ26" s="72" t="str">
        <f t="shared" si="3"/>
        <v/>
      </c>
      <c r="AK26" s="72" t="str">
        <f t="shared" si="4"/>
        <v/>
      </c>
      <c r="AL26" s="72" t="str">
        <f t="shared" si="5"/>
        <v/>
      </c>
      <c r="AM26" s="176"/>
      <c r="AN26" s="125">
        <v>3</v>
      </c>
      <c r="AO26" s="50"/>
      <c r="AS26" s="7"/>
      <c r="AT26" s="7"/>
    </row>
    <row r="27" spans="2:46" s="51" customFormat="1" ht="33.75" customHeight="1" x14ac:dyDescent="0.25">
      <c r="B27" s="100" t="str">
        <f>'Sample Summary'!B28</f>
        <v>V.</v>
      </c>
      <c r="C27" s="100" t="str">
        <f>'Sample Summary'!C28</f>
        <v>ERIC</v>
      </c>
      <c r="D27" s="188">
        <v>22</v>
      </c>
      <c r="F27" s="121"/>
      <c r="G27" s="121"/>
      <c r="H27" s="121"/>
      <c r="I27" s="121"/>
      <c r="J27" s="122"/>
      <c r="K27" s="121"/>
      <c r="L27" s="121"/>
      <c r="M27" s="121"/>
      <c r="N27" s="121"/>
      <c r="O27" s="121"/>
      <c r="P27" s="121"/>
      <c r="Q27" s="121"/>
      <c r="R27" s="121"/>
      <c r="S27" s="121"/>
      <c r="T27" s="121"/>
      <c r="U27" s="121" t="s">
        <v>24</v>
      </c>
      <c r="V27" s="121"/>
      <c r="W27" s="122"/>
      <c r="X27" s="124">
        <f t="shared" si="0"/>
        <v>17</v>
      </c>
      <c r="Y27" s="190"/>
      <c r="AA27" s="47"/>
      <c r="AB27" s="368">
        <v>7</v>
      </c>
      <c r="AC27" s="369"/>
      <c r="AD27" s="370"/>
      <c r="AE27" s="48"/>
      <c r="AF27" s="170">
        <v>100</v>
      </c>
      <c r="AG27" s="48"/>
      <c r="AH27" s="8" t="str">
        <f t="shared" si="1"/>
        <v/>
      </c>
      <c r="AI27" s="8" t="str">
        <f t="shared" si="2"/>
        <v/>
      </c>
      <c r="AJ27" s="8" t="str">
        <f t="shared" si="3"/>
        <v/>
      </c>
      <c r="AK27" s="8" t="str">
        <f t="shared" si="4"/>
        <v>x</v>
      </c>
      <c r="AL27" s="8" t="str">
        <f t="shared" si="5"/>
        <v/>
      </c>
      <c r="AM27" s="176"/>
      <c r="AN27" s="126">
        <v>5</v>
      </c>
      <c r="AO27" s="50"/>
      <c r="AS27" s="7"/>
      <c r="AT27" s="7"/>
    </row>
    <row r="28" spans="2:46" s="51" customFormat="1" ht="33.75" customHeight="1" x14ac:dyDescent="0.25">
      <c r="B28" s="99" t="str">
        <f>'Sample Summary'!B29</f>
        <v>V.</v>
      </c>
      <c r="C28" s="99" t="str">
        <f>'Sample Summary'!C29</f>
        <v>LAYLA</v>
      </c>
      <c r="D28" s="187">
        <v>23</v>
      </c>
      <c r="F28" s="119"/>
      <c r="G28" s="119"/>
      <c r="H28" s="119" t="s">
        <v>24</v>
      </c>
      <c r="I28" s="119"/>
      <c r="J28" s="120"/>
      <c r="K28" s="119"/>
      <c r="L28" s="119"/>
      <c r="M28" s="119"/>
      <c r="N28" s="119" t="s">
        <v>24</v>
      </c>
      <c r="O28" s="119"/>
      <c r="P28" s="119"/>
      <c r="Q28" s="119"/>
      <c r="R28" s="119"/>
      <c r="S28" s="119"/>
      <c r="T28" s="119"/>
      <c r="U28" s="119"/>
      <c r="V28" s="119"/>
      <c r="W28" s="120"/>
      <c r="X28" s="123">
        <f t="shared" si="0"/>
        <v>16</v>
      </c>
      <c r="Y28" s="190"/>
      <c r="AA28" s="47"/>
      <c r="AB28" s="371">
        <v>7</v>
      </c>
      <c r="AC28" s="372"/>
      <c r="AD28" s="373"/>
      <c r="AE28" s="48"/>
      <c r="AF28" s="168">
        <v>50</v>
      </c>
      <c r="AG28" s="48"/>
      <c r="AH28" s="72" t="str">
        <f t="shared" si="1"/>
        <v/>
      </c>
      <c r="AI28" s="72" t="str">
        <f t="shared" si="2"/>
        <v>x</v>
      </c>
      <c r="AJ28" s="72" t="str">
        <f t="shared" si="3"/>
        <v/>
      </c>
      <c r="AK28" s="72" t="str">
        <f t="shared" si="4"/>
        <v/>
      </c>
      <c r="AL28" s="72" t="str">
        <f t="shared" si="5"/>
        <v/>
      </c>
      <c r="AM28" s="176"/>
      <c r="AN28" s="125">
        <v>3</v>
      </c>
      <c r="AO28" s="50"/>
      <c r="AS28" s="7"/>
      <c r="AT28" s="7"/>
    </row>
    <row r="29" spans="2:46" s="51" customFormat="1" ht="33.75" customHeight="1" x14ac:dyDescent="0.25">
      <c r="B29" s="100" t="str">
        <f>'Sample Summary'!B30</f>
        <v>V.</v>
      </c>
      <c r="C29" s="100" t="str">
        <f>'Sample Summary'!C30</f>
        <v>DERECK</v>
      </c>
      <c r="D29" s="188">
        <v>24</v>
      </c>
      <c r="F29" s="121"/>
      <c r="G29" s="121"/>
      <c r="H29" s="121" t="s">
        <v>24</v>
      </c>
      <c r="I29" s="121"/>
      <c r="J29" s="122"/>
      <c r="K29" s="121"/>
      <c r="L29" s="121"/>
      <c r="M29" s="121"/>
      <c r="N29" s="121"/>
      <c r="O29" s="121"/>
      <c r="P29" s="121"/>
      <c r="Q29" s="121"/>
      <c r="R29" s="121"/>
      <c r="S29" s="121"/>
      <c r="T29" s="121"/>
      <c r="U29" s="121"/>
      <c r="V29" s="121"/>
      <c r="W29" s="122"/>
      <c r="X29" s="124">
        <f t="shared" si="0"/>
        <v>17</v>
      </c>
      <c r="Y29" s="190"/>
      <c r="Z29" s="200"/>
      <c r="AA29" s="47"/>
      <c r="AB29" s="368">
        <v>7</v>
      </c>
      <c r="AC29" s="369"/>
      <c r="AD29" s="370"/>
      <c r="AE29" s="48"/>
      <c r="AF29" s="170">
        <v>63</v>
      </c>
      <c r="AG29" s="48"/>
      <c r="AH29" s="8" t="str">
        <f t="shared" si="1"/>
        <v/>
      </c>
      <c r="AI29" s="8" t="str">
        <f t="shared" si="2"/>
        <v/>
      </c>
      <c r="AJ29" s="8" t="str">
        <f t="shared" si="3"/>
        <v>x</v>
      </c>
      <c r="AK29" s="8" t="str">
        <f t="shared" si="4"/>
        <v/>
      </c>
      <c r="AL29" s="8" t="str">
        <f t="shared" si="5"/>
        <v/>
      </c>
      <c r="AM29" s="176"/>
      <c r="AN29" s="126">
        <v>4</v>
      </c>
      <c r="AO29" s="50"/>
      <c r="AS29" s="7"/>
      <c r="AT29" s="7"/>
    </row>
    <row r="30" spans="2:46" s="51" customFormat="1" ht="33.75" customHeight="1" thickBot="1" x14ac:dyDescent="0.3">
      <c r="B30" s="99" t="str">
        <f>'Sample Summary'!B31</f>
        <v>V.</v>
      </c>
      <c r="C30" s="99" t="str">
        <f>'Sample Summary'!C31</f>
        <v>JEFFERSON</v>
      </c>
      <c r="D30" s="187">
        <v>25</v>
      </c>
      <c r="F30" s="119"/>
      <c r="G30" s="119"/>
      <c r="H30" s="119" t="s">
        <v>24</v>
      </c>
      <c r="I30" s="119"/>
      <c r="J30" s="120"/>
      <c r="K30" s="119"/>
      <c r="L30" s="119"/>
      <c r="M30" s="119"/>
      <c r="N30" s="119" t="s">
        <v>24</v>
      </c>
      <c r="O30" s="119"/>
      <c r="P30" s="119"/>
      <c r="Q30" s="119" t="s">
        <v>24</v>
      </c>
      <c r="R30" s="119"/>
      <c r="S30" s="119"/>
      <c r="T30" s="119"/>
      <c r="U30" s="119"/>
      <c r="V30" s="195"/>
      <c r="W30" s="198"/>
      <c r="X30" s="199">
        <f t="shared" si="0"/>
        <v>15</v>
      </c>
      <c r="Y30" s="190"/>
      <c r="AA30" s="47"/>
      <c r="AB30" s="365">
        <v>8</v>
      </c>
      <c r="AC30" s="366"/>
      <c r="AD30" s="367"/>
      <c r="AE30" s="48"/>
      <c r="AF30" s="168">
        <v>140</v>
      </c>
      <c r="AG30" s="48"/>
      <c r="AH30" s="72" t="str">
        <f t="shared" si="1"/>
        <v/>
      </c>
      <c r="AI30" s="72" t="str">
        <f t="shared" si="2"/>
        <v/>
      </c>
      <c r="AJ30" s="72" t="str">
        <f t="shared" si="3"/>
        <v/>
      </c>
      <c r="AK30" s="72" t="str">
        <f t="shared" si="4"/>
        <v/>
      </c>
      <c r="AL30" s="72" t="str">
        <f t="shared" si="5"/>
        <v>x</v>
      </c>
      <c r="AM30" s="176"/>
      <c r="AN30" s="125">
        <v>6</v>
      </c>
      <c r="AO30" s="50"/>
      <c r="AS30" s="7"/>
      <c r="AT30" s="7"/>
    </row>
    <row r="31" spans="2:46" ht="26.1" customHeight="1" thickBot="1" x14ac:dyDescent="0.3">
      <c r="B31" s="69"/>
      <c r="M31" s="186"/>
      <c r="N31" s="186"/>
      <c r="O31" s="186"/>
      <c r="P31" s="186"/>
      <c r="Q31" s="186"/>
      <c r="R31" s="186"/>
      <c r="S31" s="186"/>
      <c r="T31" s="73" t="s">
        <v>9</v>
      </c>
      <c r="U31" s="53"/>
      <c r="V31" s="6"/>
      <c r="W31" s="5"/>
      <c r="X31" s="54"/>
      <c r="Y31" s="181"/>
      <c r="Z31" s="177"/>
      <c r="AA31" s="79"/>
      <c r="AB31" s="73" t="s">
        <v>14</v>
      </c>
      <c r="AC31" s="85"/>
      <c r="AD31" s="5"/>
      <c r="AF31" s="9"/>
      <c r="AG31" s="79"/>
      <c r="AH31" s="73" t="s">
        <v>8</v>
      </c>
      <c r="AI31" s="53"/>
      <c r="AJ31" s="53"/>
      <c r="AK31" s="53"/>
      <c r="AL31" s="54"/>
      <c r="AM31" s="181"/>
      <c r="AS31" s="1"/>
      <c r="AT31" s="1"/>
    </row>
    <row r="32" spans="2:46" ht="21.9" customHeight="1" thickBot="1" x14ac:dyDescent="0.3">
      <c r="M32" s="131"/>
      <c r="N32" s="131"/>
      <c r="O32" s="131"/>
      <c r="P32" s="131"/>
      <c r="Q32" s="131"/>
      <c r="R32" s="131"/>
      <c r="S32" s="131"/>
      <c r="T32" s="316" t="s">
        <v>7</v>
      </c>
      <c r="U32" s="317"/>
      <c r="V32" s="317" t="s">
        <v>6</v>
      </c>
      <c r="W32" s="317"/>
      <c r="X32" s="56" t="s">
        <v>5</v>
      </c>
      <c r="Y32" s="181"/>
      <c r="Z32" s="131"/>
      <c r="AB32" s="192" t="s">
        <v>7</v>
      </c>
      <c r="AC32" s="131" t="s">
        <v>6</v>
      </c>
      <c r="AD32" s="56" t="s">
        <v>5</v>
      </c>
      <c r="AH32" s="101">
        <f>COUNTIF(AH6:AH30,"x")</f>
        <v>2</v>
      </c>
      <c r="AI32" s="102">
        <f>COUNTIF(AI6:AI30,"x")</f>
        <v>5</v>
      </c>
      <c r="AJ32" s="105">
        <f>COUNTIF(AJ6:AJ30,"x")</f>
        <v>6</v>
      </c>
      <c r="AK32" s="103">
        <f>COUNTIF(AK6:AK30,"x")</f>
        <v>8</v>
      </c>
      <c r="AL32" s="104">
        <f>COUNTIF(AL6:AL30,"x")</f>
        <v>4</v>
      </c>
      <c r="AM32" s="182"/>
      <c r="AO32" s="4"/>
      <c r="AP32" s="52"/>
      <c r="AQ32" s="52"/>
      <c r="AR32" s="52"/>
    </row>
    <row r="33" spans="4:44" ht="25.5" customHeight="1" x14ac:dyDescent="0.25">
      <c r="Q33" s="334" t="s">
        <v>33</v>
      </c>
      <c r="R33" s="335"/>
      <c r="S33" s="335"/>
      <c r="T33" s="318" t="s">
        <v>125</v>
      </c>
      <c r="U33" s="319"/>
      <c r="V33" s="327">
        <f>COUNTIF(X6:X30,"&lt;15")</f>
        <v>3</v>
      </c>
      <c r="W33" s="327"/>
      <c r="X33" s="74">
        <f>IFERROR(V33/SUM(V33:V35),"")</f>
        <v>0.12</v>
      </c>
      <c r="Y33" s="218"/>
      <c r="Z33" s="169"/>
      <c r="AA33" s="191" t="s">
        <v>33</v>
      </c>
      <c r="AB33" s="196" t="s">
        <v>115</v>
      </c>
      <c r="AC33" s="212">
        <f>COUNTIF(AB6:AB30,"&lt;6")</f>
        <v>5</v>
      </c>
      <c r="AD33" s="74">
        <f>IFERROR(AC33/SUM(AC33:AC35),"")</f>
        <v>0.2</v>
      </c>
      <c r="AF33"/>
      <c r="AG33" s="14"/>
      <c r="AH33" s="3">
        <f>IFERROR(AH32/SUM($AH$32:$AL$32),"")</f>
        <v>0.08</v>
      </c>
      <c r="AI33" s="57">
        <f>IFERROR(AI32/SUM($AH$32:$AL$32),"")</f>
        <v>0.2</v>
      </c>
      <c r="AJ33" s="57">
        <f>IFERROR(AJ32/SUM($AH$32:$AL$32),"")</f>
        <v>0.24</v>
      </c>
      <c r="AK33" s="57">
        <f>IFERROR(AK32/SUM($AH$32:$AL$32),"")</f>
        <v>0.32</v>
      </c>
      <c r="AL33" s="2">
        <f>IFERROR(AL32/SUM($AH$32:$AL$32),"")</f>
        <v>0.16</v>
      </c>
      <c r="AM33" s="178"/>
      <c r="AO33" s="9"/>
      <c r="AP33" s="52"/>
      <c r="AQ33" s="52"/>
      <c r="AR33" s="52"/>
    </row>
    <row r="34" spans="4:44" ht="25.5" customHeight="1" x14ac:dyDescent="0.25">
      <c r="Q34" s="334" t="s">
        <v>34</v>
      </c>
      <c r="R34" s="335"/>
      <c r="S34" s="335"/>
      <c r="T34" s="320" t="s">
        <v>126</v>
      </c>
      <c r="U34" s="321"/>
      <c r="V34" s="328">
        <f>COUNTIFS(X6:X30,"&lt;17",X6:X30,"&gt;14")</f>
        <v>13</v>
      </c>
      <c r="W34" s="328"/>
      <c r="X34" s="74">
        <f>IFERROR(V34/SUM(V33:V35),"")</f>
        <v>0.52</v>
      </c>
      <c r="Y34" s="218"/>
      <c r="Z34" s="169"/>
      <c r="AA34" s="191" t="s">
        <v>34</v>
      </c>
      <c r="AB34" s="84">
        <v>6</v>
      </c>
      <c r="AC34" s="213">
        <f>COUNTIF(AB6:AB30,"6")</f>
        <v>6</v>
      </c>
      <c r="AD34" s="74">
        <f>IFERROR(AC34/SUM(AC33:AC35),"")</f>
        <v>0.24</v>
      </c>
      <c r="AF34"/>
      <c r="AG34" s="14"/>
      <c r="AH34" s="336" t="s">
        <v>4</v>
      </c>
      <c r="AI34" s="330" t="s">
        <v>3</v>
      </c>
      <c r="AJ34" s="330" t="s">
        <v>2</v>
      </c>
      <c r="AK34" s="330" t="s">
        <v>1</v>
      </c>
      <c r="AL34" s="332" t="s">
        <v>0</v>
      </c>
      <c r="AM34" s="185"/>
      <c r="AP34" s="52"/>
      <c r="AQ34" s="52"/>
      <c r="AR34" s="52"/>
    </row>
    <row r="35" spans="4:44" ht="27.75" customHeight="1" thickBot="1" x14ac:dyDescent="0.3">
      <c r="Q35" s="334" t="s">
        <v>35</v>
      </c>
      <c r="R35" s="335"/>
      <c r="S35" s="335"/>
      <c r="T35" s="322" t="s">
        <v>127</v>
      </c>
      <c r="U35" s="323"/>
      <c r="V35" s="329">
        <f>COUNTIF(X6:X30,"&gt;16")</f>
        <v>9</v>
      </c>
      <c r="W35" s="329"/>
      <c r="X35" s="75">
        <f>IFERROR(V35/SUM(V33:V35),"")</f>
        <v>0.36</v>
      </c>
      <c r="Y35" s="218"/>
      <c r="Z35" s="169"/>
      <c r="AA35" s="191" t="s">
        <v>35</v>
      </c>
      <c r="AB35" s="193" t="s">
        <v>116</v>
      </c>
      <c r="AC35" s="214">
        <f>COUNTIF(AB6:AB30,"&gt;6")</f>
        <v>14</v>
      </c>
      <c r="AD35" s="75">
        <f>IFERROR(AC35/SUM(AC33:AC35),"")</f>
        <v>0.56000000000000005</v>
      </c>
      <c r="AF35"/>
      <c r="AG35" s="14"/>
      <c r="AH35" s="337"/>
      <c r="AI35" s="331"/>
      <c r="AJ35" s="331"/>
      <c r="AK35" s="331"/>
      <c r="AL35" s="333"/>
      <c r="AM35" s="185"/>
      <c r="AO35" s="52"/>
      <c r="AP35" s="1"/>
      <c r="AQ35" s="1"/>
      <c r="AR35" s="1"/>
    </row>
    <row r="36" spans="4:44" ht="13.5" customHeight="1" x14ac:dyDescent="0.25">
      <c r="AB36" s="86"/>
      <c r="AC36" s="1"/>
      <c r="AD36"/>
      <c r="AE36" s="7"/>
      <c r="AF36"/>
      <c r="AG36" s="14"/>
      <c r="AH36" s="58"/>
      <c r="AI36" s="1"/>
      <c r="AJ36" s="1"/>
      <c r="AK36" s="1"/>
      <c r="AL36" s="1"/>
      <c r="AM36" s="1"/>
      <c r="AN36" s="1"/>
      <c r="AO36" s="1"/>
      <c r="AP36" s="52"/>
      <c r="AQ36" s="52"/>
      <c r="AR36" s="52"/>
    </row>
    <row r="37" spans="4:44" s="1" customFormat="1" hidden="1" x14ac:dyDescent="0.25">
      <c r="Y37" s="7"/>
      <c r="AA37" s="7"/>
      <c r="AB37" s="52"/>
      <c r="AC37" s="52"/>
      <c r="AD37"/>
      <c r="AE37" s="50"/>
      <c r="AF37"/>
      <c r="AG37" s="14"/>
      <c r="AH37" s="59"/>
      <c r="AI37" s="52"/>
      <c r="AJ37" s="52"/>
      <c r="AK37" s="52"/>
      <c r="AL37" s="52"/>
      <c r="AM37" s="52"/>
      <c r="AN37" s="52"/>
      <c r="AO37" s="52"/>
      <c r="AP37" s="52"/>
      <c r="AQ37" s="52"/>
      <c r="AR37" s="52"/>
    </row>
    <row r="38" spans="4:44" s="1" customFormat="1" hidden="1" x14ac:dyDescent="0.25">
      <c r="Y38" s="7"/>
      <c r="AA38" s="7"/>
      <c r="AB38" s="52"/>
      <c r="AC38" s="52"/>
      <c r="AD38"/>
      <c r="AE38" s="50"/>
      <c r="AF38"/>
      <c r="AG38" s="14"/>
      <c r="AH38" s="59"/>
      <c r="AI38" s="52"/>
      <c r="AJ38" s="52"/>
      <c r="AK38" s="52"/>
      <c r="AL38" s="52"/>
      <c r="AM38" s="52"/>
      <c r="AN38" s="52"/>
      <c r="AO38" s="52"/>
      <c r="AP38" s="52"/>
      <c r="AQ38" s="52"/>
      <c r="AR38" s="52"/>
    </row>
    <row r="39" spans="4:44" s="1" customFormat="1" hidden="1" x14ac:dyDescent="0.25">
      <c r="Y39" s="7"/>
      <c r="AA39" s="7"/>
      <c r="AB39" s="52"/>
      <c r="AC39" s="52"/>
      <c r="AD39"/>
      <c r="AE39" s="50"/>
      <c r="AF39"/>
      <c r="AG39" s="14"/>
      <c r="AH39" s="59"/>
      <c r="AI39" s="52"/>
      <c r="AJ39" s="52"/>
      <c r="AK39" s="52"/>
      <c r="AL39" s="52"/>
      <c r="AM39" s="52"/>
      <c r="AN39" s="52"/>
      <c r="AO39" s="52"/>
      <c r="AP39" s="52"/>
      <c r="AQ39" s="52"/>
      <c r="AR39" s="52"/>
    </row>
    <row r="40" spans="4:44" s="1" customFormat="1" hidden="1" x14ac:dyDescent="0.25">
      <c r="D40" s="52"/>
      <c r="E40" s="52"/>
      <c r="F40" s="52"/>
      <c r="G40" s="52"/>
      <c r="H40" s="52"/>
      <c r="I40" s="52"/>
      <c r="J40" s="52"/>
      <c r="K40" s="52"/>
      <c r="L40" s="52"/>
      <c r="M40" s="52"/>
      <c r="N40" s="52"/>
      <c r="O40" s="52"/>
      <c r="P40" s="52"/>
      <c r="Q40" s="52"/>
      <c r="R40" s="52"/>
      <c r="S40" s="52"/>
      <c r="T40" s="52"/>
      <c r="U40" s="52"/>
      <c r="V40" s="52"/>
      <c r="W40" s="52"/>
      <c r="X40" s="52"/>
      <c r="Y40" s="50"/>
      <c r="Z40" s="52"/>
      <c r="AA40" s="50"/>
      <c r="AB40" s="52"/>
      <c r="AC40" s="52"/>
      <c r="AD40" s="52"/>
      <c r="AE40" s="50"/>
      <c r="AG40" s="50"/>
      <c r="AH40" s="52"/>
      <c r="AI40" s="52"/>
      <c r="AJ40" s="52"/>
      <c r="AK40" s="52"/>
      <c r="AL40" s="52"/>
      <c r="AM40" s="52"/>
      <c r="AN40" s="52"/>
      <c r="AO40" s="52"/>
      <c r="AP40" s="52"/>
      <c r="AQ40" s="52"/>
      <c r="AR40" s="52"/>
    </row>
    <row r="41" spans="4:44" s="1" customFormat="1" hidden="1" x14ac:dyDescent="0.25">
      <c r="D41" s="52"/>
      <c r="E41" s="52"/>
      <c r="F41" s="52"/>
      <c r="G41" s="52"/>
      <c r="H41" s="52"/>
      <c r="I41" s="52"/>
      <c r="J41" s="52"/>
      <c r="K41" s="52"/>
      <c r="L41" s="52"/>
      <c r="M41" s="52"/>
      <c r="N41" s="52"/>
      <c r="O41" s="52"/>
      <c r="P41" s="52"/>
      <c r="Q41" s="52"/>
      <c r="R41" s="52"/>
      <c r="S41" s="52"/>
      <c r="T41" s="52"/>
      <c r="U41" s="52"/>
      <c r="V41" s="52"/>
      <c r="W41" s="52"/>
      <c r="X41" s="52"/>
      <c r="Y41" s="50"/>
      <c r="Z41" s="52"/>
      <c r="AA41" s="50"/>
      <c r="AB41" s="52"/>
      <c r="AC41" s="52"/>
      <c r="AD41" s="52"/>
      <c r="AE41" s="50"/>
      <c r="AG41" s="50"/>
      <c r="AH41" s="52"/>
      <c r="AI41" s="52"/>
      <c r="AJ41" s="52"/>
      <c r="AK41" s="52"/>
      <c r="AL41" s="52"/>
      <c r="AM41" s="52"/>
      <c r="AN41" s="52"/>
      <c r="AO41" s="52"/>
      <c r="AP41" s="52"/>
      <c r="AQ41" s="52"/>
      <c r="AR41" s="52"/>
    </row>
    <row r="42" spans="4:44" s="1" customFormat="1" hidden="1" x14ac:dyDescent="0.25">
      <c r="D42" s="52"/>
      <c r="E42" s="52"/>
      <c r="F42" s="52"/>
      <c r="G42" s="52"/>
      <c r="H42" s="52"/>
      <c r="I42" s="52"/>
      <c r="J42" s="52"/>
      <c r="K42" s="52"/>
      <c r="L42" s="52"/>
      <c r="M42" s="52"/>
      <c r="N42" s="52"/>
      <c r="O42" s="52"/>
      <c r="P42" s="52"/>
      <c r="Q42" s="52"/>
      <c r="R42" s="52"/>
      <c r="S42" s="52"/>
      <c r="T42" s="52"/>
      <c r="U42" s="52"/>
      <c r="V42" s="52"/>
      <c r="W42" s="52"/>
      <c r="X42" s="52"/>
      <c r="Y42" s="50"/>
      <c r="Z42" s="52"/>
      <c r="AA42" s="50"/>
      <c r="AB42" s="52"/>
      <c r="AC42" s="52"/>
      <c r="AD42" s="52"/>
      <c r="AE42" s="50"/>
      <c r="AF42" s="52"/>
      <c r="AG42" s="50"/>
      <c r="AH42" s="52"/>
      <c r="AI42" s="52"/>
      <c r="AJ42" s="52"/>
      <c r="AK42" s="52"/>
      <c r="AL42" s="52"/>
      <c r="AM42" s="52"/>
      <c r="AN42" s="52"/>
      <c r="AO42" s="52"/>
      <c r="AP42" s="52"/>
      <c r="AQ42" s="52"/>
      <c r="AR42" s="52"/>
    </row>
    <row r="43" spans="4:44" s="1" customFormat="1" hidden="1" x14ac:dyDescent="0.25">
      <c r="D43" s="52"/>
      <c r="E43" s="52"/>
      <c r="F43" s="52"/>
      <c r="G43" s="52"/>
      <c r="H43" s="52"/>
      <c r="I43" s="52"/>
      <c r="J43" s="52"/>
      <c r="K43" s="52"/>
      <c r="L43" s="52"/>
      <c r="M43" s="52"/>
      <c r="N43" s="52"/>
      <c r="O43" s="52"/>
      <c r="P43" s="52"/>
      <c r="Q43" s="52"/>
      <c r="R43" s="52"/>
      <c r="S43" s="52"/>
      <c r="T43" s="52"/>
      <c r="U43" s="52"/>
      <c r="V43" s="52"/>
      <c r="W43" s="52"/>
      <c r="X43" s="52"/>
      <c r="Y43" s="50"/>
      <c r="Z43" s="52"/>
      <c r="AA43" s="50"/>
      <c r="AB43" s="52"/>
      <c r="AC43" s="52"/>
      <c r="AD43" s="52"/>
      <c r="AE43" s="50"/>
      <c r="AF43" s="52"/>
      <c r="AG43" s="50"/>
      <c r="AH43" s="52"/>
      <c r="AI43" s="52"/>
      <c r="AJ43" s="52"/>
      <c r="AK43" s="52"/>
      <c r="AL43" s="52"/>
      <c r="AM43" s="52"/>
      <c r="AN43" s="52"/>
      <c r="AO43" s="52"/>
      <c r="AP43" s="43"/>
      <c r="AQ43" s="43"/>
      <c r="AR43" s="43"/>
    </row>
  </sheetData>
  <sheetProtection selectLockedCells="1"/>
  <mergeCells count="55">
    <mergeCell ref="AN4:AN5"/>
    <mergeCell ref="B5:C5"/>
    <mergeCell ref="AB5:AD5"/>
    <mergeCell ref="F2:X2"/>
    <mergeCell ref="AB2:AD2"/>
    <mergeCell ref="AF2:AN2"/>
    <mergeCell ref="F3:X3"/>
    <mergeCell ref="AB3:AD3"/>
    <mergeCell ref="AF3:AN3"/>
    <mergeCell ref="B4:C4"/>
    <mergeCell ref="X4:X5"/>
    <mergeCell ref="AB4:AD4"/>
    <mergeCell ref="AF4:AF5"/>
    <mergeCell ref="AH4:AL4"/>
    <mergeCell ref="AB17:AD17"/>
    <mergeCell ref="AB6:AD6"/>
    <mergeCell ref="AB7:AD7"/>
    <mergeCell ref="AB8:AD8"/>
    <mergeCell ref="AB9:AD9"/>
    <mergeCell ref="AB10:AD10"/>
    <mergeCell ref="AB11:AD11"/>
    <mergeCell ref="AB12:AD12"/>
    <mergeCell ref="AB13:AD13"/>
    <mergeCell ref="AB14:AD14"/>
    <mergeCell ref="AB15:AD15"/>
    <mergeCell ref="AB16:AD16"/>
    <mergeCell ref="AB29:AD29"/>
    <mergeCell ref="AB18:AD18"/>
    <mergeCell ref="AB19:AD19"/>
    <mergeCell ref="AB20:AD20"/>
    <mergeCell ref="AB21:AD21"/>
    <mergeCell ref="AB22:AD22"/>
    <mergeCell ref="AB23:AD23"/>
    <mergeCell ref="AB24:AD24"/>
    <mergeCell ref="AB25:AD25"/>
    <mergeCell ref="AB26:AD26"/>
    <mergeCell ref="AB27:AD27"/>
    <mergeCell ref="AB28:AD28"/>
    <mergeCell ref="AB30:AD30"/>
    <mergeCell ref="T32:U32"/>
    <mergeCell ref="V32:W32"/>
    <mergeCell ref="Q33:S33"/>
    <mergeCell ref="T33:U33"/>
    <mergeCell ref="V33:W33"/>
    <mergeCell ref="AK34:AK35"/>
    <mergeCell ref="AL34:AL35"/>
    <mergeCell ref="Q35:S35"/>
    <mergeCell ref="T35:U35"/>
    <mergeCell ref="V35:W35"/>
    <mergeCell ref="Q34:S34"/>
    <mergeCell ref="T34:U34"/>
    <mergeCell ref="V34:W34"/>
    <mergeCell ref="AH34:AH35"/>
    <mergeCell ref="AI34:AI35"/>
    <mergeCell ref="AJ34:AJ35"/>
  </mergeCells>
  <conditionalFormatting sqref="AP43:AR1048576">
    <cfRule type="cellIs" dxfId="31" priority="57" operator="equal">
      <formula>4</formula>
    </cfRule>
    <cfRule type="cellIs" dxfId="30" priority="58" operator="equal">
      <formula>1</formula>
    </cfRule>
  </conditionalFormatting>
  <conditionalFormatting sqref="AD31 V31:W31 M31:S31">
    <cfRule type="cellIs" dxfId="29" priority="56" operator="greaterThan">
      <formula>11</formula>
    </cfRule>
  </conditionalFormatting>
  <conditionalFormatting sqref="F6:I30 J7 V6:V7 K6:U30 W6:Y30">
    <cfRule type="containsBlanks" priority="54" stopIfTrue="1">
      <formula>LEN(TRIM(F6))=0</formula>
    </cfRule>
    <cfRule type="cellIs" dxfId="28" priority="55" operator="lessThan">
      <formula>15</formula>
    </cfRule>
  </conditionalFormatting>
  <conditionalFormatting sqref="V8">
    <cfRule type="containsBlanks" priority="52" stopIfTrue="1">
      <formula>LEN(TRIM(V8))=0</formula>
    </cfRule>
    <cfRule type="cellIs" dxfId="27" priority="53" operator="lessThan">
      <formula>11</formula>
    </cfRule>
  </conditionalFormatting>
  <conditionalFormatting sqref="V10">
    <cfRule type="containsBlanks" priority="50" stopIfTrue="1">
      <formula>LEN(TRIM(V10))=0</formula>
    </cfRule>
    <cfRule type="cellIs" dxfId="26" priority="51" operator="lessThan">
      <formula>11</formula>
    </cfRule>
  </conditionalFormatting>
  <conditionalFormatting sqref="V12">
    <cfRule type="containsBlanks" priority="48" stopIfTrue="1">
      <formula>LEN(TRIM(V12))=0</formula>
    </cfRule>
    <cfRule type="cellIs" dxfId="25" priority="49" operator="lessThan">
      <formula>11</formula>
    </cfRule>
  </conditionalFormatting>
  <conditionalFormatting sqref="V14">
    <cfRule type="containsBlanks" priority="46" stopIfTrue="1">
      <formula>LEN(TRIM(V14))=0</formula>
    </cfRule>
    <cfRule type="cellIs" dxfId="24" priority="47" operator="lessThan">
      <formula>11</formula>
    </cfRule>
  </conditionalFormatting>
  <conditionalFormatting sqref="V16">
    <cfRule type="containsBlanks" priority="44" stopIfTrue="1">
      <formula>LEN(TRIM(V16))=0</formula>
    </cfRule>
    <cfRule type="cellIs" dxfId="23" priority="45" operator="lessThan">
      <formula>11</formula>
    </cfRule>
  </conditionalFormatting>
  <conditionalFormatting sqref="V18">
    <cfRule type="containsBlanks" priority="42" stopIfTrue="1">
      <formula>LEN(TRIM(V18))=0</formula>
    </cfRule>
    <cfRule type="cellIs" dxfId="22" priority="43" operator="lessThan">
      <formula>11</formula>
    </cfRule>
  </conditionalFormatting>
  <conditionalFormatting sqref="V20">
    <cfRule type="containsBlanks" priority="40" stopIfTrue="1">
      <formula>LEN(TRIM(V20))=0</formula>
    </cfRule>
    <cfRule type="cellIs" dxfId="21" priority="41" operator="lessThan">
      <formula>11</formula>
    </cfRule>
  </conditionalFormatting>
  <conditionalFormatting sqref="V22">
    <cfRule type="containsBlanks" priority="38" stopIfTrue="1">
      <formula>LEN(TRIM(V22))=0</formula>
    </cfRule>
    <cfRule type="cellIs" dxfId="20" priority="39" operator="lessThan">
      <formula>11</formula>
    </cfRule>
  </conditionalFormatting>
  <conditionalFormatting sqref="V24">
    <cfRule type="containsBlanks" priority="36" stopIfTrue="1">
      <formula>LEN(TRIM(V24))=0</formula>
    </cfRule>
    <cfRule type="cellIs" dxfId="19" priority="37" operator="lessThan">
      <formula>11</formula>
    </cfRule>
  </conditionalFormatting>
  <conditionalFormatting sqref="V26">
    <cfRule type="containsBlanks" priority="34" stopIfTrue="1">
      <formula>LEN(TRIM(V26))=0</formula>
    </cfRule>
    <cfRule type="cellIs" dxfId="18" priority="35" operator="lessThan">
      <formula>11</formula>
    </cfRule>
  </conditionalFormatting>
  <conditionalFormatting sqref="V28">
    <cfRule type="containsBlanks" priority="32" stopIfTrue="1">
      <formula>LEN(TRIM(V28))=0</formula>
    </cfRule>
    <cfRule type="cellIs" dxfId="17" priority="33" operator="lessThan">
      <formula>11</formula>
    </cfRule>
  </conditionalFormatting>
  <conditionalFormatting sqref="V30">
    <cfRule type="containsBlanks" priority="30" stopIfTrue="1">
      <formula>LEN(TRIM(V30))=0</formula>
    </cfRule>
    <cfRule type="cellIs" dxfId="16" priority="31" operator="lessThan">
      <formula>11</formula>
    </cfRule>
  </conditionalFormatting>
  <conditionalFormatting sqref="V9">
    <cfRule type="containsBlanks" priority="28" stopIfTrue="1">
      <formula>LEN(TRIM(V9))=0</formula>
    </cfRule>
    <cfRule type="cellIs" dxfId="15" priority="29" operator="lessThan">
      <formula>11</formula>
    </cfRule>
  </conditionalFormatting>
  <conditionalFormatting sqref="V11">
    <cfRule type="containsBlanks" priority="26" stopIfTrue="1">
      <formula>LEN(TRIM(V11))=0</formula>
    </cfRule>
    <cfRule type="cellIs" dxfId="14" priority="27" operator="lessThan">
      <formula>11</formula>
    </cfRule>
  </conditionalFormatting>
  <conditionalFormatting sqref="V13">
    <cfRule type="containsBlanks" priority="24" stopIfTrue="1">
      <formula>LEN(TRIM(V13))=0</formula>
    </cfRule>
    <cfRule type="cellIs" dxfId="13" priority="25" operator="lessThan">
      <formula>11</formula>
    </cfRule>
  </conditionalFormatting>
  <conditionalFormatting sqref="V15">
    <cfRule type="containsBlanks" priority="22" stopIfTrue="1">
      <formula>LEN(TRIM(V15))=0</formula>
    </cfRule>
    <cfRule type="cellIs" dxfId="12" priority="23" operator="lessThan">
      <formula>11</formula>
    </cfRule>
  </conditionalFormatting>
  <conditionalFormatting sqref="V17">
    <cfRule type="containsBlanks" priority="20" stopIfTrue="1">
      <formula>LEN(TRIM(V17))=0</formula>
    </cfRule>
    <cfRule type="cellIs" dxfId="11" priority="21" operator="lessThan">
      <formula>11</formula>
    </cfRule>
  </conditionalFormatting>
  <conditionalFormatting sqref="V19">
    <cfRule type="containsBlanks" priority="18" stopIfTrue="1">
      <formula>LEN(TRIM(V19))=0</formula>
    </cfRule>
    <cfRule type="cellIs" dxfId="10" priority="19" operator="lessThan">
      <formula>11</formula>
    </cfRule>
  </conditionalFormatting>
  <conditionalFormatting sqref="V21">
    <cfRule type="containsBlanks" priority="16" stopIfTrue="1">
      <formula>LEN(TRIM(V21))=0</formula>
    </cfRule>
    <cfRule type="cellIs" dxfId="9" priority="17" operator="lessThan">
      <formula>11</formula>
    </cfRule>
  </conditionalFormatting>
  <conditionalFormatting sqref="V23">
    <cfRule type="containsBlanks" priority="14" stopIfTrue="1">
      <formula>LEN(TRIM(V23))=0</formula>
    </cfRule>
    <cfRule type="cellIs" dxfId="8" priority="15" operator="lessThan">
      <formula>11</formula>
    </cfRule>
  </conditionalFormatting>
  <conditionalFormatting sqref="V25">
    <cfRule type="containsBlanks" priority="12" stopIfTrue="1">
      <formula>LEN(TRIM(V25))=0</formula>
    </cfRule>
    <cfRule type="cellIs" dxfId="7" priority="13" operator="lessThan">
      <formula>11</formula>
    </cfRule>
  </conditionalFormatting>
  <conditionalFormatting sqref="V27">
    <cfRule type="containsBlanks" priority="10" stopIfTrue="1">
      <formula>LEN(TRIM(V27))=0</formula>
    </cfRule>
    <cfRule type="cellIs" dxfId="6" priority="11" operator="lessThan">
      <formula>11</formula>
    </cfRule>
  </conditionalFormatting>
  <conditionalFormatting sqref="V29">
    <cfRule type="containsBlanks" priority="8" stopIfTrue="1">
      <formula>LEN(TRIM(V29))=0</formula>
    </cfRule>
    <cfRule type="cellIs" dxfId="5" priority="9" operator="lessThan">
      <formula>11</formula>
    </cfRule>
  </conditionalFormatting>
  <conditionalFormatting sqref="AB6:AB30">
    <cfRule type="cellIs" dxfId="4" priority="5" operator="lessThan">
      <formula>6</formula>
    </cfRule>
  </conditionalFormatting>
  <conditionalFormatting sqref="AB6:AD30">
    <cfRule type="containsBlanks" priority="4" stopIfTrue="1">
      <formula>LEN(TRIM(AB6))=0</formula>
    </cfRule>
  </conditionalFormatting>
  <conditionalFormatting sqref="AN6:AN30">
    <cfRule type="containsBlanks" priority="3" stopIfTrue="1">
      <formula>LEN(TRIM(AN6))=0</formula>
    </cfRule>
  </conditionalFormatting>
  <conditionalFormatting sqref="AF6:AF30">
    <cfRule type="containsBlanks" priority="1" stopIfTrue="1">
      <formula>LEN(TRIM(AF6))=0</formula>
    </cfRule>
    <cfRule type="cellIs" dxfId="3" priority="2" operator="lessThan">
      <formula>51</formula>
    </cfRule>
  </conditionalFormatting>
  <printOptions horizontalCentered="1" verticalCentered="1"/>
  <pageMargins left="0.3" right="0.3" top="0.3" bottom="0.3" header="0.25" footer="0.25"/>
  <pageSetup scale="49" fitToWidth="0" orientation="landscape" r:id="rId1"/>
  <colBreaks count="1" manualBreakCount="1">
    <brk id="25" min="1" max="34" man="1"/>
  </colBreaks>
  <ignoredErrors>
    <ignoredError sqref="X6:X30"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492C2-5A4D-409D-8709-8DA87EA59A03}">
  <sheetPr>
    <tabColor rgb="FFF6F8E0"/>
    <pageSetUpPr fitToPage="1"/>
  </sheetPr>
  <dimension ref="A1:DB44"/>
  <sheetViews>
    <sheetView showGridLines="0" topLeftCell="A16" zoomScale="80" zoomScaleNormal="80" workbookViewId="0">
      <selection activeCell="J9" sqref="J9"/>
    </sheetView>
  </sheetViews>
  <sheetFormatPr defaultColWidth="0" defaultRowHeight="0" customHeight="1" zeroHeight="1" x14ac:dyDescent="0.25"/>
  <cols>
    <col min="1" max="1" width="3.375" style="43" customWidth="1"/>
    <col min="2" max="2" width="20.75" style="43" customWidth="1"/>
    <col min="3" max="3" width="3.625" style="43" customWidth="1"/>
    <col min="4" max="4" width="20.875" style="43" customWidth="1"/>
    <col min="5" max="5" width="3.625" style="43" customWidth="1"/>
    <col min="6" max="6" width="20.75" style="43" customWidth="1"/>
    <col min="7" max="7" width="3.625" style="43" customWidth="1"/>
    <col min="8" max="8" width="20.875" style="43" customWidth="1"/>
    <col min="9" max="9" width="9.75" style="43" customWidth="1"/>
    <col min="10" max="10" width="20.75" style="51" customWidth="1"/>
    <col min="11" max="11" width="3.5" style="51" customWidth="1"/>
    <col min="12" max="12" width="20.75" style="51" customWidth="1"/>
    <col min="13" max="13" width="3.625" style="51" customWidth="1"/>
    <col min="14" max="14" width="20.75" style="51" customWidth="1"/>
    <col min="15" max="15" width="3.625" style="51" customWidth="1"/>
    <col min="16" max="16" width="20.75" style="51" customWidth="1"/>
    <col min="17" max="17" width="3.75" style="51" customWidth="1"/>
    <col min="18" max="18" width="20.75" style="51" customWidth="1"/>
    <col min="19" max="19" width="2.875" style="51" customWidth="1"/>
    <col min="20" max="20" width="2.875" style="43" hidden="1" customWidth="1"/>
    <col min="21" max="23" width="9.125" style="43" hidden="1" customWidth="1"/>
    <col min="24" max="106" width="0" style="43" hidden="1" customWidth="1"/>
    <col min="107" max="16384" width="8" style="43" hidden="1"/>
  </cols>
  <sheetData>
    <row r="1" spans="2:25" ht="14.4" thickBot="1" x14ac:dyDescent="0.3"/>
    <row r="2" spans="2:25" ht="54.75" customHeight="1" x14ac:dyDescent="0.25">
      <c r="B2" s="64" t="s">
        <v>31</v>
      </c>
      <c r="C2" s="65"/>
      <c r="D2" s="65"/>
      <c r="E2" s="65"/>
      <c r="F2" s="65"/>
      <c r="G2" s="65"/>
      <c r="H2" s="65"/>
      <c r="I2" s="177"/>
      <c r="J2" s="381" t="s">
        <v>170</v>
      </c>
      <c r="K2" s="382"/>
      <c r="L2" s="382"/>
      <c r="M2" s="382"/>
      <c r="N2" s="382"/>
      <c r="O2" s="382"/>
      <c r="P2" s="382"/>
      <c r="Q2" s="382"/>
      <c r="R2" s="383"/>
    </row>
    <row r="3" spans="2:25" ht="41.25" customHeight="1" thickBot="1" x14ac:dyDescent="0.3">
      <c r="B3" s="66" t="s">
        <v>97</v>
      </c>
      <c r="C3" s="67"/>
      <c r="D3" s="67"/>
      <c r="E3" s="67"/>
      <c r="F3" s="67"/>
      <c r="G3" s="205"/>
      <c r="H3" s="205"/>
      <c r="I3" s="177"/>
      <c r="J3" s="384" t="s">
        <v>185</v>
      </c>
      <c r="K3" s="385"/>
      <c r="L3" s="385"/>
      <c r="M3" s="385"/>
      <c r="N3" s="385"/>
      <c r="O3" s="385"/>
      <c r="P3" s="385"/>
      <c r="Q3" s="385"/>
      <c r="R3" s="386"/>
      <c r="T3" s="44"/>
    </row>
    <row r="4" spans="2:25" ht="33" customHeight="1" thickTop="1" x14ac:dyDescent="0.25">
      <c r="B4" s="390">
        <f>'Sample Summary'!B4</f>
        <v>43739</v>
      </c>
      <c r="C4" s="390"/>
      <c r="D4" s="206"/>
      <c r="E4" s="206"/>
      <c r="J4" s="384"/>
      <c r="K4" s="385"/>
      <c r="L4" s="385"/>
      <c r="M4" s="385"/>
      <c r="N4" s="385"/>
      <c r="O4" s="385"/>
      <c r="P4" s="385"/>
      <c r="Q4" s="385"/>
      <c r="R4" s="386"/>
      <c r="T4" s="45"/>
    </row>
    <row r="5" spans="2:25" ht="33" customHeight="1" thickBot="1" x14ac:dyDescent="0.3">
      <c r="B5" s="391" t="str">
        <f>'Sample Summary'!B5</f>
        <v>Room 23</v>
      </c>
      <c r="C5" s="391"/>
      <c r="D5" s="209"/>
      <c r="E5" s="209"/>
      <c r="J5" s="387"/>
      <c r="K5" s="388"/>
      <c r="L5" s="388"/>
      <c r="M5" s="388"/>
      <c r="N5" s="388"/>
      <c r="O5" s="388"/>
      <c r="P5" s="388"/>
      <c r="Q5" s="388"/>
      <c r="R5" s="389"/>
      <c r="T5" s="46"/>
    </row>
    <row r="6" spans="2:25" s="51" customFormat="1" ht="18.75" customHeight="1" x14ac:dyDescent="0.25">
      <c r="B6"/>
      <c r="C6"/>
      <c r="D6"/>
      <c r="E6"/>
      <c r="S6" s="47"/>
      <c r="T6" s="50"/>
    </row>
    <row r="7" spans="2:25" s="51" customFormat="1" ht="55.8" customHeight="1" thickBot="1" x14ac:dyDescent="0.3">
      <c r="B7" s="380" t="s">
        <v>186</v>
      </c>
      <c r="C7" s="380"/>
      <c r="D7" s="380"/>
      <c r="E7" s="380"/>
      <c r="F7" s="380"/>
      <c r="G7" s="380"/>
      <c r="H7" s="380"/>
      <c r="J7" s="380" t="s">
        <v>187</v>
      </c>
      <c r="K7" s="380"/>
      <c r="L7" s="380"/>
      <c r="M7" s="380"/>
      <c r="N7" s="380"/>
      <c r="O7" s="380"/>
      <c r="P7" s="380"/>
      <c r="Q7" s="380"/>
      <c r="R7" s="380"/>
      <c r="S7" s="47"/>
      <c r="T7" s="50"/>
    </row>
    <row r="8" spans="2:25" s="51" customFormat="1" ht="48" customHeight="1" thickBot="1" x14ac:dyDescent="0.4">
      <c r="B8" s="219" t="s">
        <v>190</v>
      </c>
      <c r="C8" s="210"/>
      <c r="D8" s="219" t="s">
        <v>191</v>
      </c>
      <c r="E8" s="210"/>
      <c r="F8" s="219" t="s">
        <v>178</v>
      </c>
      <c r="G8" s="210"/>
      <c r="H8" s="219" t="s">
        <v>179</v>
      </c>
      <c r="I8" s="211"/>
      <c r="J8" s="219" t="s">
        <v>180</v>
      </c>
      <c r="K8" s="210"/>
      <c r="L8" s="219" t="s">
        <v>181</v>
      </c>
      <c r="M8" s="210"/>
      <c r="N8" s="219" t="s">
        <v>182</v>
      </c>
      <c r="O8" s="210"/>
      <c r="P8" s="219" t="s">
        <v>183</v>
      </c>
      <c r="Q8" s="210"/>
      <c r="R8" s="219" t="s">
        <v>184</v>
      </c>
      <c r="S8" s="47"/>
      <c r="T8" s="50"/>
    </row>
    <row r="9" spans="2:25" s="51" customFormat="1" ht="33.75" customHeight="1" x14ac:dyDescent="0.3">
      <c r="B9" s="208" t="str">
        <f t="array" ref="B9">IFERROR(INDEX('Sample Tracker'!$C$6:$C$30,MATCH(0,IF('Sample Tracker'!$F$6:$F$30="x",COUNTIF(B$8:$B8,'Sample Tracker'!$C$6:$C$30),""),0)),"")</f>
        <v>ADA</v>
      </c>
      <c r="C9" s="207"/>
      <c r="D9" s="208" t="str">
        <f t="array" ref="D9">IFERROR(INDEX('Sample Tracker'!$C$6:$C$30,MATCH(0,IF('Sample Tracker'!$R$6:$R$30="x",COUNTIF($D$8:D8,'Sample Tracker'!$C$6:$C$30),""),0)),"")</f>
        <v>JASON</v>
      </c>
      <c r="E9" s="207"/>
      <c r="F9" s="208" t="str">
        <f t="array" ref="F9">IFERROR(INDEX('Sample Tracker'!$C$6:$C$30,MATCH(0,IF('Sample Tracker'!$O$6:$O$30="x",COUNTIF(F$8:$F8,'Sample Tracker'!$C$6:$C$30),""),0)),"")</f>
        <v>ADA</v>
      </c>
      <c r="G9" s="207"/>
      <c r="H9" s="208" t="str">
        <f t="array" ref="H9">IFERROR(INDEX('Sample Tracker'!$C$6:$C$30,MATCH(0,IF('Sample Tracker'!$M$6:$M$30="x",COUNTIF($H$8:$H8,'Sample Tracker'!$C$6:$C$30),""),0)),"")</f>
        <v>YASMIN</v>
      </c>
      <c r="J9" s="208" t="str">
        <f t="array" ref="J9">IFERROR(INDEX('Sample Tracker'!$C$6:$C$30,MATCH(0,IF('Sample Tracker'!$I$6:$I$30="x",COUNTIF($J$8:$J8,'Sample Tracker'!$C$6:$C$30),""),0)),"")</f>
        <v>VICTOR</v>
      </c>
      <c r="K9" s="207"/>
      <c r="L9" s="208" t="str">
        <f t="array" ref="L9">IFERROR(INDEX('Sample Tracker'!$C$6:$C$30,MATCH(0,IF('Sample Tracker'!$W$6:$W$30="x",COUNTIF(L$8:L8,'Sample Tracker'!$C$6:$C$30),""),0)),"")</f>
        <v>ESPERANZA</v>
      </c>
      <c r="M9" s="207"/>
      <c r="N9" s="208" t="str">
        <f t="array" ref="N9">IFERROR(INDEX('Sample Tracker'!$C$6:$C$30,MATCH(0,IF('Sample Tracker'!$S$6:$S$30="x",COUNTIF(N$8:N8,'Sample Tracker'!$C$6:$C$30),""),0)),"")</f>
        <v>VICTOR</v>
      </c>
      <c r="O9" s="207"/>
      <c r="P9" s="208" t="str">
        <f t="array" ref="P9">IFERROR(INDEX('Sample Tracker'!$C$6:$C$30,MATCH(0,IF('Sample Tracker'!$K$6:$K$30="x",COUNTIF(P$8:P8,'Sample Tracker'!$C$6:$C$30),""),0)),"")</f>
        <v>NATALIA</v>
      </c>
      <c r="Q9" s="207"/>
      <c r="R9" s="208" t="str">
        <f t="array" ref="R9">IFERROR(INDEX('Sample Tracker'!$C$6:$C$30,MATCH(0,IF('Sample Tracker'!$L$6:$L$30="x",COUNTIF(R$8:R8,'Sample Tracker'!$C$6:$C$30),""),0)),"")</f>
        <v>ADA</v>
      </c>
      <c r="S9" s="47"/>
      <c r="T9" s="50"/>
    </row>
    <row r="10" spans="2:25" s="51" customFormat="1" ht="33.75" customHeight="1" x14ac:dyDescent="0.3">
      <c r="B10" s="208" t="str">
        <f t="array" ref="B10">IFERROR(INDEX('Sample Tracker'!$C$6:$C$30,MATCH(0,IF('Sample Tracker'!$F$6:$F$30="x",COUNTIF(B$8:$B9,'Sample Tracker'!$C$6:$C$30),""),0)),"")</f>
        <v>NATALIA</v>
      </c>
      <c r="C10" s="207"/>
      <c r="D10" s="208" t="str">
        <f t="array" ref="D10">IFERROR(INDEX('Sample Tracker'!$C$6:$C$30,MATCH(0,IF('Sample Tracker'!$R$6:$R$30="x",COUNTIF($D$8:D9,'Sample Tracker'!$C$6:$C$30),""),0)),"")</f>
        <v>ADA</v>
      </c>
      <c r="E10" s="207"/>
      <c r="F10" s="208" t="str">
        <f t="array" ref="F10">IFERROR(INDEX('Sample Tracker'!$C$6:$C$30,MATCH(0,IF('Sample Tracker'!$O$6:$O$30="x",COUNTIF(F$8:$F9,'Sample Tracker'!$C$6:$C$30),""),0)),"")</f>
        <v>JAMIE</v>
      </c>
      <c r="G10" s="207"/>
      <c r="H10" s="208" t="str">
        <f t="array" ref="H10">IFERROR(INDEX('Sample Tracker'!$C$6:$C$30,MATCH(0,IF('Sample Tracker'!$M$6:$M$30="x",COUNTIF($H$8:$H9,'Sample Tracker'!$C$6:$C$30),""),0)),"")</f>
        <v>LESLY</v>
      </c>
      <c r="J10" s="208" t="str">
        <f t="array" ref="J10">IFERROR(INDEX('Sample Tracker'!$C$6:$C$30,MATCH(0,IF('Sample Tracker'!$I$6:$I$30="x",COUNTIF($J$8:$J9,'Sample Tracker'!$C$6:$C$30),""),0)),"")</f>
        <v>ZARA</v>
      </c>
      <c r="K10" s="207"/>
      <c r="L10" s="208" t="str">
        <f t="array" ref="L10">IFERROR(INDEX('Sample Tracker'!$C$6:$C$30,MATCH(0,IF('Sample Tracker'!$W$6:$W$30="x",COUNTIF(L$8:L9,'Sample Tracker'!$C$6:$C$30),""),0)),"")</f>
        <v>BETSY</v>
      </c>
      <c r="M10" s="207"/>
      <c r="N10" s="208" t="str">
        <f t="array" ref="N10">IFERROR(INDEX('Sample Tracker'!$C$6:$C$30,MATCH(0,IF('Sample Tracker'!$S$6:$S$30="x",COUNTIF(N$8:N9,'Sample Tracker'!$C$6:$C$30),""),0)),"")</f>
        <v>DANIELLE</v>
      </c>
      <c r="O10" s="207"/>
      <c r="P10" s="208" t="str">
        <f t="array" ref="P10">IFERROR(INDEX('Sample Tracker'!$C$6:$C$30,MATCH(0,IF('Sample Tracker'!$K$6:$K$30="x",COUNTIF(P$8:P9,'Sample Tracker'!$C$6:$C$30),""),0)),"")</f>
        <v>JAMIE</v>
      </c>
      <c r="Q10" s="207"/>
      <c r="R10" s="208" t="str">
        <f t="array" ref="R10">IFERROR(INDEX('Sample Tracker'!$C$6:$C$30,MATCH(0,IF('Sample Tracker'!$L$6:$L$30="x",COUNTIF(R$8:R9,'Sample Tracker'!$C$6:$C$30),""),0)),"")</f>
        <v/>
      </c>
      <c r="S10" s="47"/>
      <c r="T10" s="50"/>
    </row>
    <row r="11" spans="2:25" s="51" customFormat="1" ht="33.75" customHeight="1" x14ac:dyDescent="0.3">
      <c r="B11" s="208" t="str">
        <f t="array" ref="B11">IFERROR(INDEX('Sample Tracker'!$C$6:$C$30,MATCH(0,IF('Sample Tracker'!$F$6:$F$30="x",COUNTIF(B$8:$B10,'Sample Tracker'!$C$6:$C$30),""),0)),"")</f>
        <v>ZARA</v>
      </c>
      <c r="C11" s="207"/>
      <c r="D11" s="208" t="str">
        <f t="array" ref="D11">IFERROR(INDEX('Sample Tracker'!$C$6:$C$30,MATCH(0,IF('Sample Tracker'!$R$6:$R$30="x",COUNTIF($D$8:D10,'Sample Tracker'!$C$6:$C$30),""),0)),"")</f>
        <v>VICTOR</v>
      </c>
      <c r="E11" s="207"/>
      <c r="F11" s="208" t="str">
        <f t="array" ref="F11">IFERROR(INDEX('Sample Tracker'!$C$6:$C$30,MATCH(0,IF('Sample Tracker'!$O$6:$O$30="x",COUNTIF(F$8:$F10,'Sample Tracker'!$C$6:$C$30),""),0)),"")</f>
        <v>ZARA</v>
      </c>
      <c r="G11" s="207"/>
      <c r="H11" s="208" t="str">
        <f t="array" ref="H11">IFERROR(INDEX('Sample Tracker'!$C$6:$C$30,MATCH(0,IF('Sample Tracker'!$M$6:$M$30="x",COUNTIF($H$8:$H10,'Sample Tracker'!$C$6:$C$30),""),0)),"")</f>
        <v>ERIKA</v>
      </c>
      <c r="J11" s="208" t="str">
        <f t="array" ref="J11">IFERROR(INDEX('Sample Tracker'!$C$6:$C$30,MATCH(0,IF('Sample Tracker'!$I$6:$I$30="x",COUNTIF($J$8:$J10,'Sample Tracker'!$C$6:$C$30),""),0)),"")</f>
        <v>CARLA</v>
      </c>
      <c r="K11" s="207"/>
      <c r="L11" s="208" t="str">
        <f t="array" ref="L11">IFERROR(INDEX('Sample Tracker'!$C$6:$C$30,MATCH(0,IF('Sample Tracker'!$W$6:$W$30="x",COUNTIF(L$8:L10,'Sample Tracker'!$C$6:$C$30),""),0)),"")</f>
        <v>CHRISTOPHER</v>
      </c>
      <c r="M11" s="207"/>
      <c r="N11" s="208" t="str">
        <f t="array" ref="N11">IFERROR(INDEX('Sample Tracker'!$C$6:$C$30,MATCH(0,IF('Sample Tracker'!$S$6:$S$30="x",COUNTIF(N$8:N10,'Sample Tracker'!$C$6:$C$30),""),0)),"")</f>
        <v>JEREMIAH</v>
      </c>
      <c r="O11" s="207"/>
      <c r="P11" s="208" t="str">
        <f t="array" ref="P11">IFERROR(INDEX('Sample Tracker'!$C$6:$C$30,MATCH(0,IF('Sample Tracker'!$K$6:$K$30="x",COUNTIF(P$8:P10,'Sample Tracker'!$C$6:$C$30),""),0)),"")</f>
        <v>ERIKA</v>
      </c>
      <c r="Q11" s="207"/>
      <c r="R11" s="208" t="str">
        <f t="array" ref="R11">IFERROR(INDEX('Sample Tracker'!$C$6:$C$30,MATCH(0,IF('Sample Tracker'!$L$6:$L$30="x",COUNTIF(R$8:R10,'Sample Tracker'!$C$6:$C$30),""),0)),"")</f>
        <v/>
      </c>
      <c r="S11" s="47"/>
      <c r="T11" s="50"/>
    </row>
    <row r="12" spans="2:25" s="51" customFormat="1" ht="33.75" customHeight="1" x14ac:dyDescent="0.3">
      <c r="B12" s="208" t="str">
        <f t="array" ref="B12">IFERROR(INDEX('Sample Tracker'!$C$6:$C$30,MATCH(0,IF('Sample Tracker'!$F$6:$F$30="x",COUNTIF(B$8:$B11,'Sample Tracker'!$C$6:$C$30),""),0)),"")</f>
        <v>YASMIN</v>
      </c>
      <c r="C12" s="207"/>
      <c r="D12" s="208" t="str">
        <f t="array" ref="D12">IFERROR(INDEX('Sample Tracker'!$C$6:$C$30,MATCH(0,IF('Sample Tracker'!$R$6:$R$30="x",COUNTIF($D$8:D11,'Sample Tracker'!$C$6:$C$30),""),0)),"")</f>
        <v/>
      </c>
      <c r="E12" s="207"/>
      <c r="F12" s="208" t="str">
        <f t="array" ref="F12">IFERROR(INDEX('Sample Tracker'!$C$6:$C$30,MATCH(0,IF('Sample Tracker'!$O$6:$O$30="x",COUNTIF(F$8:$F11,'Sample Tracker'!$C$6:$C$30),""),0)),"")</f>
        <v>LESLY</v>
      </c>
      <c r="G12" s="207"/>
      <c r="H12" s="208" t="str">
        <f t="array" ref="H12">IFERROR(INDEX('Sample Tracker'!$C$6:$C$30,MATCH(0,IF('Sample Tracker'!$M$6:$M$30="x",COUNTIF($H$8:$H11,'Sample Tracker'!$C$6:$C$30),""),0)),"")</f>
        <v>AMBAR</v>
      </c>
      <c r="I12" s="200"/>
      <c r="J12" s="208" t="str">
        <f t="array" ref="J12">IFERROR(INDEX('Sample Tracker'!$C$6:$C$30,MATCH(0,IF('Sample Tracker'!$I$6:$I$30="x",COUNTIF($J$8:$J11,'Sample Tracker'!$C$6:$C$30),""),0)),"")</f>
        <v/>
      </c>
      <c r="K12" s="207"/>
      <c r="L12" s="208" t="str">
        <f t="array" ref="L12">IFERROR(INDEX('Sample Tracker'!$C$6:$C$30,MATCH(0,IF('Sample Tracker'!$W$6:$W$30="x",COUNTIF(L$8:L11,'Sample Tracker'!$C$6:$C$30),""),0)),"")</f>
        <v/>
      </c>
      <c r="M12" s="207"/>
      <c r="N12" s="208" t="str">
        <f t="array" ref="N12">IFERROR(INDEX('Sample Tracker'!$C$6:$C$30,MATCH(0,IF('Sample Tracker'!$S$6:$S$30="x",COUNTIF(N$8:N11,'Sample Tracker'!$C$6:$C$30),""),0)),"")</f>
        <v>ASHLEY</v>
      </c>
      <c r="O12" s="207"/>
      <c r="P12" s="208" t="str">
        <f t="array" ref="P12">IFERROR(INDEX('Sample Tracker'!$C$6:$C$30,MATCH(0,IF('Sample Tracker'!$K$6:$K$30="x",COUNTIF(P$8:P11,'Sample Tracker'!$C$6:$C$30),""),0)),"")</f>
        <v>DAVID</v>
      </c>
      <c r="Q12" s="207"/>
      <c r="R12" s="208" t="str">
        <f t="array" ref="R12">IFERROR(INDEX('Sample Tracker'!$C$6:$C$30,MATCH(0,IF('Sample Tracker'!$L$6:$L$30="x",COUNTIF(R$8:R11,'Sample Tracker'!$C$6:$C$30),""),0)),"")</f>
        <v/>
      </c>
      <c r="S12" s="47"/>
      <c r="T12" s="50"/>
    </row>
    <row r="13" spans="2:25" s="51" customFormat="1" ht="33.75" customHeight="1" x14ac:dyDescent="0.3">
      <c r="B13" s="208" t="str">
        <f t="array" ref="B13">IFERROR(INDEX('Sample Tracker'!$C$6:$C$30,MATCH(0,IF('Sample Tracker'!$F$6:$F$30="x",COUNTIF(B$8:$B12,'Sample Tracker'!$C$6:$C$30),""),0)),"")</f>
        <v/>
      </c>
      <c r="C13" s="207"/>
      <c r="D13" s="208" t="str">
        <f t="array" ref="D13">IFERROR(INDEX('Sample Tracker'!$C$6:$C$30,MATCH(0,IF('Sample Tracker'!$R$6:$R$30="x",COUNTIF($D$8:D12,'Sample Tracker'!$C$6:$C$30),""),0)),"")</f>
        <v/>
      </c>
      <c r="E13" s="207"/>
      <c r="F13" s="208" t="str">
        <f t="array" ref="F13">IFERROR(INDEX('Sample Tracker'!$C$6:$C$30,MATCH(0,IF('Sample Tracker'!$O$6:$O$30="x",COUNTIF(F$8:$F12,'Sample Tracker'!$C$6:$C$30),""),0)),"")</f>
        <v>ERIKA</v>
      </c>
      <c r="G13" s="207"/>
      <c r="H13" s="208" t="str">
        <f t="array" ref="H13">IFERROR(INDEX('Sample Tracker'!$C$6:$C$30,MATCH(0,IF('Sample Tracker'!$M$6:$M$30="x",COUNTIF($H$8:$H12,'Sample Tracker'!$C$6:$C$30),""),0)),"")</f>
        <v/>
      </c>
      <c r="J13" s="208" t="str">
        <f t="array" ref="J13">IFERROR(INDEX('Sample Tracker'!$C$6:$C$30,MATCH(0,IF('Sample Tracker'!$I$6:$I$30="x",COUNTIF($J$8:$J12,'Sample Tracker'!$C$6:$C$30),""),0)),"")</f>
        <v/>
      </c>
      <c r="K13" s="207"/>
      <c r="L13" s="208" t="str">
        <f t="array" ref="L13">IFERROR(INDEX('Sample Tracker'!$C$6:$C$30,MATCH(0,IF('Sample Tracker'!$W$6:$W$30="x",COUNTIF(L$8:L12,'Sample Tracker'!$C$6:$C$30),""),0)),"")</f>
        <v/>
      </c>
      <c r="M13" s="207"/>
      <c r="N13" s="208" t="str">
        <f t="array" ref="N13">IFERROR(INDEX('Sample Tracker'!$C$6:$C$30,MATCH(0,IF('Sample Tracker'!$S$6:$S$30="x",COUNTIF(N$8:N12,'Sample Tracker'!$C$6:$C$30),""),0)),"")</f>
        <v/>
      </c>
      <c r="O13" s="207"/>
      <c r="P13" s="208" t="str">
        <f t="array" ref="P13">IFERROR(INDEX('Sample Tracker'!$C$6:$C$30,MATCH(0,IF('Sample Tracker'!$K$6:$K$30="x",COUNTIF(P$8:P12,'Sample Tracker'!$C$6:$C$30),""),0)),"")</f>
        <v>ESPERANZA</v>
      </c>
      <c r="Q13" s="207"/>
      <c r="R13" s="208" t="str">
        <f t="array" ref="R13">IFERROR(INDEX('Sample Tracker'!$C$6:$C$30,MATCH(0,IF('Sample Tracker'!$L$6:$L$30="x",COUNTIF(R$8:R12,'Sample Tracker'!$C$6:$C$30),""),0)),"")</f>
        <v/>
      </c>
      <c r="S13" s="47"/>
      <c r="T13" s="50"/>
    </row>
    <row r="14" spans="2:25" s="51" customFormat="1" ht="33.75" customHeight="1" x14ac:dyDescent="0.3">
      <c r="B14" s="208" t="str">
        <f t="array" ref="B14">IFERROR(INDEX('Sample Tracker'!$C$6:$C$30,MATCH(0,IF('Sample Tracker'!$F$6:$F$30="x",COUNTIF(B$8:$B13,'Sample Tracker'!$C$6:$C$30),""),0)),"")</f>
        <v/>
      </c>
      <c r="C14" s="207"/>
      <c r="D14" s="208" t="str">
        <f t="array" ref="D14">IFERROR(INDEX('Sample Tracker'!$C$6:$C$30,MATCH(0,IF('Sample Tracker'!$R$6:$R$30="x",COUNTIF($D$8:D13,'Sample Tracker'!$C$6:$C$30),""),0)),"")</f>
        <v/>
      </c>
      <c r="E14" s="207"/>
      <c r="F14" s="208" t="str">
        <f t="array" ref="F14">IFERROR(INDEX('Sample Tracker'!$C$6:$C$30,MATCH(0,IF('Sample Tracker'!$O$6:$O$30="x",COUNTIF(F$8:$F13,'Sample Tracker'!$C$6:$C$30),""),0)),"")</f>
        <v/>
      </c>
      <c r="G14" s="207"/>
      <c r="H14" s="208" t="str">
        <f t="array" ref="H14">IFERROR(INDEX('Sample Tracker'!$C$6:$C$30,MATCH(0,IF('Sample Tracker'!$M$6:$M$30="x",COUNTIF($H$8:$H13,'Sample Tracker'!$C$6:$C$30),""),0)),"")</f>
        <v/>
      </c>
      <c r="J14" s="208" t="str">
        <f t="array" ref="J14">IFERROR(INDEX('Sample Tracker'!$C$6:$C$30,MATCH(0,IF('Sample Tracker'!$I$6:$I$30="x",COUNTIF($J$8:$J13,'Sample Tracker'!$C$6:$C$30),""),0)),"")</f>
        <v/>
      </c>
      <c r="K14" s="207"/>
      <c r="L14" s="208" t="str">
        <f t="array" ref="L14">IFERROR(INDEX('Sample Tracker'!$C$6:$C$30,MATCH(0,IF('Sample Tracker'!$W$6:$W$30="x",COUNTIF(L$8:L13,'Sample Tracker'!$C$6:$C$30),""),0)),"")</f>
        <v/>
      </c>
      <c r="M14" s="207"/>
      <c r="N14" s="208" t="str">
        <f t="array" ref="N14">IFERROR(INDEX('Sample Tracker'!$C$6:$C$30,MATCH(0,IF('Sample Tracker'!$S$6:$S$30="x",COUNTIF(N$8:N13,'Sample Tracker'!$C$6:$C$30),""),0)),"")</f>
        <v/>
      </c>
      <c r="O14" s="207"/>
      <c r="P14" s="208" t="str">
        <f t="array" ref="P14">IFERROR(INDEX('Sample Tracker'!$C$6:$C$30,MATCH(0,IF('Sample Tracker'!$K$6:$K$30="x",COUNTIF(P$8:P13,'Sample Tracker'!$C$6:$C$30),""),0)),"")</f>
        <v>BRANDON</v>
      </c>
      <c r="Q14" s="207"/>
      <c r="R14" s="208" t="str">
        <f t="array" ref="R14">IFERROR(INDEX('Sample Tracker'!$C$6:$C$30,MATCH(0,IF('Sample Tracker'!$L$6:$L$30="x",COUNTIF(R$8:R13,'Sample Tracker'!$C$6:$C$30),""),0)),"")</f>
        <v/>
      </c>
      <c r="S14" s="47"/>
      <c r="T14" s="50"/>
      <c r="X14" s="7"/>
      <c r="Y14" s="7"/>
    </row>
    <row r="15" spans="2:25" s="51" customFormat="1" ht="33.75" customHeight="1" x14ac:dyDescent="0.3">
      <c r="B15" s="208" t="str">
        <f t="array" ref="B15">IFERROR(INDEX('Sample Tracker'!$C$6:$C$30,MATCH(0,IF('Sample Tracker'!$F$6:$F$30="x",COUNTIF(B$8:$B14,'Sample Tracker'!$C$6:$C$30),""),0)),"")</f>
        <v/>
      </c>
      <c r="C15" s="207"/>
      <c r="D15" s="208" t="str">
        <f t="array" ref="D15">IFERROR(INDEX('Sample Tracker'!$C$6:$C$30,MATCH(0,IF('Sample Tracker'!$R$6:$R$30="x",COUNTIF($D$8:D14,'Sample Tracker'!$C$6:$C$30),""),0)),"")</f>
        <v/>
      </c>
      <c r="E15" s="207"/>
      <c r="F15" s="208" t="str">
        <f t="array" ref="F15">IFERROR(INDEX('Sample Tracker'!$C$6:$C$30,MATCH(0,IF('Sample Tracker'!$O$6:$O$30="x",COUNTIF(F$8:$F14,'Sample Tracker'!$C$6:$C$30),""),0)),"")</f>
        <v/>
      </c>
      <c r="G15" s="207"/>
      <c r="H15" s="208" t="str">
        <f t="array" ref="H15">IFERROR(INDEX('Sample Tracker'!$C$6:$C$30,MATCH(0,IF('Sample Tracker'!$M$6:$M$30="x",COUNTIF($H$8:$H14,'Sample Tracker'!$C$6:$C$30),""),0)),"")</f>
        <v/>
      </c>
      <c r="J15" s="208" t="str">
        <f t="array" ref="J15">IFERROR(INDEX('Sample Tracker'!$C$6:$C$30,MATCH(0,IF('Sample Tracker'!$I$6:$I$30="x",COUNTIF($J$8:$J14,'Sample Tracker'!$C$6:$C$30),""),0)),"")</f>
        <v/>
      </c>
      <c r="K15" s="207"/>
      <c r="L15" s="208" t="str">
        <f t="array" ref="L15">IFERROR(INDEX('Sample Tracker'!$C$6:$C$30,MATCH(0,IF('Sample Tracker'!$W$6:$W$30="x",COUNTIF(L$8:L14,'Sample Tracker'!$C$6:$C$30),""),0)),"")</f>
        <v/>
      </c>
      <c r="M15" s="207"/>
      <c r="N15" s="208" t="str">
        <f t="array" ref="N15">IFERROR(INDEX('Sample Tracker'!$C$6:$C$30,MATCH(0,IF('Sample Tracker'!$S$6:$S$30="x",COUNTIF(N$8:N14,'Sample Tracker'!$C$6:$C$30),""),0)),"")</f>
        <v/>
      </c>
      <c r="O15" s="207"/>
      <c r="P15" s="208" t="str">
        <f t="array" ref="P15">IFERROR(INDEX('Sample Tracker'!$C$6:$C$30,MATCH(0,IF('Sample Tracker'!$K$6:$K$30="x",COUNTIF(P$8:P14,'Sample Tracker'!$C$6:$C$30),""),0)),"")</f>
        <v/>
      </c>
      <c r="Q15" s="207"/>
      <c r="R15" s="208" t="str">
        <f t="array" ref="R15">IFERROR(INDEX('Sample Tracker'!$C$6:$C$30,MATCH(0,IF('Sample Tracker'!$L$6:$L$30="x",COUNTIF(R$8:R14,'Sample Tracker'!$C$6:$C$30),""),0)),"")</f>
        <v/>
      </c>
      <c r="S15" s="47"/>
      <c r="T15" s="50"/>
      <c r="X15" s="7"/>
      <c r="Y15" s="7"/>
    </row>
    <row r="16" spans="2:25" s="51" customFormat="1" ht="33.75" customHeight="1" x14ac:dyDescent="0.3">
      <c r="B16" s="208" t="str">
        <f t="array" ref="B16">IFERROR(INDEX('Sample Tracker'!$C$6:$C$30,MATCH(0,IF('Sample Tracker'!$F$6:$F$30="x",COUNTIF(B$8:$B15,'Sample Tracker'!$C$6:$C$30),""),0)),"")</f>
        <v/>
      </c>
      <c r="C16" s="207"/>
      <c r="D16" s="208" t="str">
        <f t="array" ref="D16">IFERROR(INDEX('Sample Tracker'!$C$6:$C$30,MATCH(0,IF('Sample Tracker'!$R$6:$R$30="x",COUNTIF($D$8:D15,'Sample Tracker'!$C$6:$C$30),""),0)),"")</f>
        <v/>
      </c>
      <c r="E16" s="207"/>
      <c r="F16" s="208" t="str">
        <f t="array" ref="F16">IFERROR(INDEX('Sample Tracker'!$C$6:$C$30,MATCH(0,IF('Sample Tracker'!$O$6:$O$30="x",COUNTIF(F$8:$F15,'Sample Tracker'!$C$6:$C$30),""),0)),"")</f>
        <v/>
      </c>
      <c r="G16" s="207"/>
      <c r="H16" s="208" t="str">
        <f t="array" ref="H16">IFERROR(INDEX('Sample Tracker'!$C$6:$C$30,MATCH(0,IF('Sample Tracker'!$M$6:$M$30="x",COUNTIF($H$8:$H15,'Sample Tracker'!$C$6:$C$30),""),0)),"")</f>
        <v/>
      </c>
      <c r="J16" s="208" t="str">
        <f t="array" ref="J16">IFERROR(INDEX('Sample Tracker'!$C$6:$C$30,MATCH(0,IF('Sample Tracker'!$I$6:$I$30="x",COUNTIF($J$8:$J15,'Sample Tracker'!$C$6:$C$30),""),0)),"")</f>
        <v/>
      </c>
      <c r="K16" s="207"/>
      <c r="L16" s="208" t="str">
        <f t="array" ref="L16">IFERROR(INDEX('Sample Tracker'!$C$6:$C$30,MATCH(0,IF('Sample Tracker'!$W$6:$W$30="x",COUNTIF(L$8:L15,'Sample Tracker'!$C$6:$C$30),""),0)),"")</f>
        <v/>
      </c>
      <c r="M16" s="207"/>
      <c r="N16" s="208" t="str">
        <f t="array" ref="N16">IFERROR(INDEX('Sample Tracker'!$C$6:$C$30,MATCH(0,IF('Sample Tracker'!$S$6:$S$30="x",COUNTIF(N$8:N15,'Sample Tracker'!$C$6:$C$30),""),0)),"")</f>
        <v/>
      </c>
      <c r="O16" s="207"/>
      <c r="P16" s="208" t="str">
        <f t="array" ref="P16">IFERROR(INDEX('Sample Tracker'!$C$6:$C$30,MATCH(0,IF('Sample Tracker'!$K$6:$K$30="x",COUNTIF(P$8:P15,'Sample Tracker'!$C$6:$C$30),""),0)),"")</f>
        <v/>
      </c>
      <c r="Q16" s="207"/>
      <c r="R16" s="208" t="str">
        <f t="array" ref="R16">IFERROR(INDEX('Sample Tracker'!$C$6:$C$30,MATCH(0,IF('Sample Tracker'!$L$6:$L$30="x",COUNTIF(R$8:R15,'Sample Tracker'!$C$6:$C$30),""),0)),"")</f>
        <v/>
      </c>
      <c r="S16" s="47"/>
      <c r="T16" s="50"/>
      <c r="X16" s="7"/>
      <c r="Y16" s="7"/>
    </row>
    <row r="17" spans="2:25" s="51" customFormat="1" ht="33.75" customHeight="1" x14ac:dyDescent="0.25">
      <c r="B17"/>
      <c r="C17"/>
      <c r="D17"/>
      <c r="E17"/>
      <c r="R17" s="202"/>
      <c r="S17" s="47"/>
      <c r="T17" s="50"/>
      <c r="X17" s="7"/>
      <c r="Y17" s="7"/>
    </row>
    <row r="18" spans="2:25" s="51" customFormat="1" ht="55.2" customHeight="1" thickBot="1" x14ac:dyDescent="0.3">
      <c r="B18" s="380" t="s">
        <v>188</v>
      </c>
      <c r="C18" s="380"/>
      <c r="D18" s="380"/>
      <c r="E18" s="380"/>
      <c r="F18" s="380"/>
      <c r="G18" s="380"/>
      <c r="H18" s="380"/>
      <c r="J18" s="380" t="s">
        <v>189</v>
      </c>
      <c r="K18" s="380"/>
      <c r="L18" s="380"/>
      <c r="M18" s="380"/>
      <c r="N18" s="380"/>
      <c r="O18" s="380"/>
      <c r="P18" s="380"/>
      <c r="Q18" s="380"/>
      <c r="R18" s="380"/>
      <c r="S18" s="47"/>
      <c r="T18" s="50"/>
      <c r="X18" s="7"/>
      <c r="Y18" s="7"/>
    </row>
    <row r="19" spans="2:25" s="51" customFormat="1" ht="47.25" customHeight="1" thickBot="1" x14ac:dyDescent="0.4">
      <c r="B19" s="219" t="s">
        <v>171</v>
      </c>
      <c r="C19" s="210"/>
      <c r="D19" s="219" t="s">
        <v>172</v>
      </c>
      <c r="E19" s="210"/>
      <c r="F19" s="219" t="s">
        <v>192</v>
      </c>
      <c r="G19" s="210"/>
      <c r="H19" s="219" t="s">
        <v>193</v>
      </c>
      <c r="I19" s="211"/>
      <c r="J19" s="219" t="s">
        <v>173</v>
      </c>
      <c r="K19" s="210"/>
      <c r="L19" s="219" t="s">
        <v>174</v>
      </c>
      <c r="M19" s="210"/>
      <c r="N19" s="219" t="s">
        <v>175</v>
      </c>
      <c r="O19" s="210"/>
      <c r="P19" s="219" t="s">
        <v>176</v>
      </c>
      <c r="Q19" s="210"/>
      <c r="R19" s="219" t="s">
        <v>177</v>
      </c>
      <c r="S19" s="47"/>
      <c r="T19" s="50"/>
      <c r="X19" s="7"/>
      <c r="Y19" s="7"/>
    </row>
    <row r="20" spans="2:25" s="51" customFormat="1" ht="33.75" customHeight="1" x14ac:dyDescent="0.3">
      <c r="B20" s="208" t="str">
        <f t="array" ref="B20">IFERROR(INDEX('Sample Tracker'!$C$6:$C$30,MATCH(0,IF('Sample Tracker'!$U$6:$U$30="x",COUNTIF(B$19:B19,'Sample Tracker'!$C$6:$C$30),""),0)),"")</f>
        <v>JASON</v>
      </c>
      <c r="C20" s="207"/>
      <c r="D20" s="208" t="str">
        <f t="array" ref="D20">IFERROR(INDEX('Sample Tracker'!$C$6:$C$30,MATCH(0,IF('Sample Tracker'!$H$6:$H$30="x",COUNTIF(D$19:D19,'Sample Tracker'!$C$6:$C$30),""),0)),"")</f>
        <v>BRANDON</v>
      </c>
      <c r="E20" s="207"/>
      <c r="F20" s="208" t="str">
        <f t="array" ref="F20">IFERROR(INDEX('Sample Tracker'!$C$6:$C$30,MATCH(0,IF('Sample Tracker'!$T$6:$T$30="x",COUNTIF(F$19:F19,'Sample Tracker'!$C$6:$C$30),""),0)),"")</f>
        <v>VICTOR</v>
      </c>
      <c r="G20" s="207"/>
      <c r="H20" s="208" t="str">
        <f t="array" ref="H20">IFERROR(INDEX('Sample Tracker'!$C$6:$C$30,MATCH(0,IF('Sample Tracker'!$V$6:$V$30="x",COUNTIF(H$19:H19,'Sample Tracker'!$C$6:$C$30),""),0)),"")</f>
        <v>ADA</v>
      </c>
      <c r="I20" s="200"/>
      <c r="J20" s="208" t="str">
        <f t="array" ref="J20">IFERROR(INDEX('Sample Tracker'!$C$6:$C$30,MATCH(0,IF('Sample Tracker'!$G$6:$G$30="x",COUNTIF(J$19:J19,'Sample Tracker'!$C$6:$C$30),""),0)),"")</f>
        <v>ADA</v>
      </c>
      <c r="K20" s="207"/>
      <c r="L20" s="208" t="str">
        <f t="array" ref="L20">IFERROR(INDEX('Sample Tracker'!$C$6:$C$30,MATCH(0,IF('Sample Tracker'!$N$6:$N$30="x",COUNTIF(L$19:L19,'Sample Tracker'!$C$6:$C$30),""),0)),"")</f>
        <v>ADA</v>
      </c>
      <c r="M20" s="207"/>
      <c r="N20" s="208" t="str">
        <f t="array" ref="N20">IFERROR(INDEX('Sample Tracker'!$C$6:$C$30,MATCH(0,IF('Sample Tracker'!$P$6:$P$30="x",COUNTIF(N$19:N19,'Sample Tracker'!$C$6:$C$30),""),0)),"")</f>
        <v>ADA</v>
      </c>
      <c r="O20" s="207"/>
      <c r="P20" s="208" t="str">
        <f t="array" ref="P20">IFERROR(INDEX('Sample Tracker'!$C$6:$C$30,MATCH(0,IF('Sample Tracker'!$Q$6:$Q$30="x",COUNTIF(P$19:P19,'Sample Tracker'!$C$6:$C$30),""),0)),"")</f>
        <v>JEFFERSON</v>
      </c>
      <c r="Q20" s="207"/>
      <c r="R20" s="208" t="str">
        <f t="array" ref="R20">IFERROR(INDEX('Sample Tracker'!$C$6:$C$30,MATCH(0,IF('Sample Tracker'!$J$6:$J$30="x",COUNTIF(R$19:R19,'Sample Tracker'!$C$6:$C$30),""),0)),"")</f>
        <v>ESPERANZA</v>
      </c>
      <c r="S20" s="47"/>
      <c r="T20" s="50"/>
      <c r="X20" s="7"/>
      <c r="Y20" s="7"/>
    </row>
    <row r="21" spans="2:25" s="51" customFormat="1" ht="33.75" customHeight="1" x14ac:dyDescent="0.3">
      <c r="B21" s="208" t="str">
        <f t="array" ref="B21">IFERROR(INDEX('Sample Tracker'!$C$6:$C$30,MATCH(0,IF('Sample Tracker'!$U$6:$U$30="x",COUNTIF(B$19:B20,'Sample Tracker'!$C$6:$C$30),""),0)),"")</f>
        <v>LESLY</v>
      </c>
      <c r="C21" s="207"/>
      <c r="D21" s="208" t="str">
        <f t="array" ref="D21">IFERROR(INDEX('Sample Tracker'!$C$6:$C$30,MATCH(0,IF('Sample Tracker'!$H$6:$H$30="x",COUNTIF(D$19:D20,'Sample Tracker'!$C$6:$C$30),""),0)),"")</f>
        <v>LAYLA</v>
      </c>
      <c r="E21" s="207"/>
      <c r="F21" s="208" t="str">
        <f t="array" ref="F21">IFERROR(INDEX('Sample Tracker'!$C$6:$C$30,MATCH(0,IF('Sample Tracker'!$T$6:$T$30="x",COUNTIF(F$19:F20,'Sample Tracker'!$C$6:$C$30),""),0)),"")</f>
        <v/>
      </c>
      <c r="G21" s="207"/>
      <c r="H21" s="208" t="str">
        <f t="array" ref="H21">IFERROR(INDEX('Sample Tracker'!$C$6:$C$30,MATCH(0,IF('Sample Tracker'!$V$6:$V$30="x",COUNTIF(H$19:H20,'Sample Tracker'!$C$6:$C$30),""),0)),"")</f>
        <v>ERIKA</v>
      </c>
      <c r="J21" s="208" t="str">
        <f t="array" ref="J21">IFERROR(INDEX('Sample Tracker'!$C$6:$C$30,MATCH(0,IF('Sample Tracker'!$G$6:$G$30="x",COUNTIF(J$19:J20,'Sample Tracker'!$C$6:$C$30),""),0)),"")</f>
        <v>VICTOR</v>
      </c>
      <c r="K21" s="207"/>
      <c r="L21" s="208" t="str">
        <f t="array" ref="L21">IFERROR(INDEX('Sample Tracker'!$C$6:$C$30,MATCH(0,IF('Sample Tracker'!$N$6:$N$30="x",COUNTIF(L$19:L20,'Sample Tracker'!$C$6:$C$30),""),0)),"")</f>
        <v>LAYLA</v>
      </c>
      <c r="M21" s="207"/>
      <c r="N21" s="208" t="str">
        <f t="array" ref="N21">IFERROR(INDEX('Sample Tracker'!$C$6:$C$30,MATCH(0,IF('Sample Tracker'!$P$6:$P$30="x",COUNTIF(N$19:N20,'Sample Tracker'!$C$6:$C$30),""),0)),"")</f>
        <v>VICTOR</v>
      </c>
      <c r="O21" s="207"/>
      <c r="P21" s="208" t="str">
        <f t="array" ref="P21">IFERROR(INDEX('Sample Tracker'!$C$6:$C$30,MATCH(0,IF('Sample Tracker'!$Q$6:$Q$30="x",COUNTIF(P$19:P20,'Sample Tracker'!$C$6:$C$30),""),0)),"")</f>
        <v/>
      </c>
      <c r="Q21" s="207"/>
      <c r="R21" s="208" t="str">
        <f t="array" ref="R21">IFERROR(INDEX('Sample Tracker'!$C$6:$C$30,MATCH(0,IF('Sample Tracker'!$J$6:$J$30="x",COUNTIF(R$19:R20,'Sample Tracker'!$C$6:$C$30),""),0)),"")</f>
        <v>BETSY</v>
      </c>
      <c r="S21" s="47"/>
      <c r="T21" s="50"/>
      <c r="X21" s="7"/>
      <c r="Y21" s="7"/>
    </row>
    <row r="22" spans="2:25" s="51" customFormat="1" ht="33.75" customHeight="1" x14ac:dyDescent="0.3">
      <c r="B22" s="208" t="str">
        <f t="array" ref="B22">IFERROR(INDEX('Sample Tracker'!$C$6:$C$30,MATCH(0,IF('Sample Tracker'!$U$6:$U$30="x",COUNTIF(B$19:B21,'Sample Tracker'!$C$6:$C$30),""),0)),"")</f>
        <v>JEREMIAH</v>
      </c>
      <c r="C22" s="207"/>
      <c r="D22" s="208" t="str">
        <f t="array" ref="D22">IFERROR(INDEX('Sample Tracker'!$C$6:$C$30,MATCH(0,IF('Sample Tracker'!$H$6:$H$30="x",COUNTIF(D$19:D21,'Sample Tracker'!$C$6:$C$30),""),0)),"")</f>
        <v>DERECK</v>
      </c>
      <c r="E22" s="207"/>
      <c r="F22" s="208" t="str">
        <f t="array" ref="F22">IFERROR(INDEX('Sample Tracker'!$C$6:$C$30,MATCH(0,IF('Sample Tracker'!$T$6:$T$30="x",COUNTIF(F$19:F21,'Sample Tracker'!$C$6:$C$30),""),0)),"")</f>
        <v/>
      </c>
      <c r="G22" s="207"/>
      <c r="H22" s="208" t="str">
        <f t="array" ref="H22">IFERROR(INDEX('Sample Tracker'!$C$6:$C$30,MATCH(0,IF('Sample Tracker'!$V$6:$V$30="x",COUNTIF(H$19:H21,'Sample Tracker'!$C$6:$C$30),""),0)),"")</f>
        <v/>
      </c>
      <c r="J22" s="208" t="str">
        <f t="array" ref="J22">IFERROR(INDEX('Sample Tracker'!$C$6:$C$30,MATCH(0,IF('Sample Tracker'!$G$6:$G$30="x",COUNTIF(J$19:J21,'Sample Tracker'!$C$6:$C$30),""),0)),"")</f>
        <v>NATALIA</v>
      </c>
      <c r="K22" s="207"/>
      <c r="L22" s="208" t="str">
        <f t="array" ref="L22">IFERROR(INDEX('Sample Tracker'!$C$6:$C$30,MATCH(0,IF('Sample Tracker'!$N$6:$N$30="x",COUNTIF(L$19:L21,'Sample Tracker'!$C$6:$C$30),""),0)),"")</f>
        <v>JEFFERSON</v>
      </c>
      <c r="M22" s="207"/>
      <c r="N22" s="208" t="str">
        <f t="array" ref="N22">IFERROR(INDEX('Sample Tracker'!$C$6:$C$30,MATCH(0,IF('Sample Tracker'!$P$6:$P$30="x",COUNTIF(N$19:N21,'Sample Tracker'!$C$6:$C$30),""),0)),"")</f>
        <v>JAMIE</v>
      </c>
      <c r="O22" s="207"/>
      <c r="P22" s="208" t="str">
        <f t="array" ref="P22">IFERROR(INDEX('Sample Tracker'!$C$6:$C$30,MATCH(0,IF('Sample Tracker'!$Q$6:$Q$30="x",COUNTIF(P$19:P21,'Sample Tracker'!$C$6:$C$30),""),0)),"")</f>
        <v/>
      </c>
      <c r="Q22" s="207"/>
      <c r="R22" s="208" t="str">
        <f t="array" ref="R22">IFERROR(INDEX('Sample Tracker'!$C$6:$C$30,MATCH(0,IF('Sample Tracker'!$J$6:$J$30="x",COUNTIF(R$19:R21,'Sample Tracker'!$C$6:$C$30),""),0)),"")</f>
        <v>CHRISTOPHER</v>
      </c>
      <c r="S22" s="47"/>
      <c r="T22" s="50"/>
      <c r="X22" s="7"/>
      <c r="Y22" s="7"/>
    </row>
    <row r="23" spans="2:25" s="51" customFormat="1" ht="33.75" customHeight="1" x14ac:dyDescent="0.3">
      <c r="B23" s="208" t="str">
        <f t="array" ref="B23">IFERROR(INDEX('Sample Tracker'!$C$6:$C$30,MATCH(0,IF('Sample Tracker'!$U$6:$U$30="x",COUNTIF(B$19:B22,'Sample Tracker'!$C$6:$C$30),""),0)),"")</f>
        <v>NAOMI</v>
      </c>
      <c r="C23" s="207"/>
      <c r="D23" s="208" t="str">
        <f t="array" ref="D23">IFERROR(INDEX('Sample Tracker'!$C$6:$C$30,MATCH(0,IF('Sample Tracker'!$H$6:$H$30="x",COUNTIF(D$19:D22,'Sample Tracker'!$C$6:$C$30),""),0)),"")</f>
        <v>JEFFERSON</v>
      </c>
      <c r="E23" s="207"/>
      <c r="F23" s="208" t="str">
        <f t="array" ref="F23">IFERROR(INDEX('Sample Tracker'!$C$6:$C$30,MATCH(0,IF('Sample Tracker'!$T$6:$T$30="x",COUNTIF(F$19:F22,'Sample Tracker'!$C$6:$C$30),""),0)),"")</f>
        <v/>
      </c>
      <c r="G23" s="207"/>
      <c r="H23" s="208" t="str">
        <f t="array" ref="H23">IFERROR(INDEX('Sample Tracker'!$C$6:$C$30,MATCH(0,IF('Sample Tracker'!$V$6:$V$30="x",COUNTIF(H$19:H22,'Sample Tracker'!$C$6:$C$30),""),0)),"")</f>
        <v/>
      </c>
      <c r="J23" s="208" t="str">
        <f t="array" ref="J23">IFERROR(INDEX('Sample Tracker'!$C$6:$C$30,MATCH(0,IF('Sample Tracker'!$G$6:$G$30="x",COUNTIF(J$19:J22,'Sample Tracker'!$C$6:$C$30),""),0)),"")</f>
        <v/>
      </c>
      <c r="K23" s="207"/>
      <c r="L23" s="208" t="str">
        <f t="array" ref="L23">IFERROR(INDEX('Sample Tracker'!$C$6:$C$30,MATCH(0,IF('Sample Tracker'!$N$6:$N$30="x",COUNTIF(L$19:L22,'Sample Tracker'!$C$6:$C$30),""),0)),"")</f>
        <v/>
      </c>
      <c r="M23" s="207"/>
      <c r="N23" s="208" t="str">
        <f t="array" ref="N23">IFERROR(INDEX('Sample Tracker'!$C$6:$C$30,MATCH(0,IF('Sample Tracker'!$P$6:$P$30="x",COUNTIF(N$19:N22,'Sample Tracker'!$C$6:$C$30),""),0)),"")</f>
        <v/>
      </c>
      <c r="O23" s="207"/>
      <c r="P23" s="208" t="str">
        <f t="array" ref="P23">IFERROR(INDEX('Sample Tracker'!$C$6:$C$30,MATCH(0,IF('Sample Tracker'!$Q$6:$Q$30="x",COUNTIF(P$19:P22,'Sample Tracker'!$C$6:$C$30),""),0)),"")</f>
        <v/>
      </c>
      <c r="Q23" s="207"/>
      <c r="R23" s="208" t="str">
        <f t="array" ref="R23">IFERROR(INDEX('Sample Tracker'!$C$6:$C$30,MATCH(0,IF('Sample Tracker'!$J$6:$J$30="x",COUNTIF(R$19:R22,'Sample Tracker'!$C$6:$C$30),""),0)),"")</f>
        <v/>
      </c>
      <c r="S23" s="47"/>
      <c r="T23" s="50"/>
      <c r="X23" s="7"/>
      <c r="Y23" s="7"/>
    </row>
    <row r="24" spans="2:25" s="51" customFormat="1" ht="33.75" customHeight="1" x14ac:dyDescent="0.3">
      <c r="B24" s="208" t="str">
        <f t="array" ref="B24">IFERROR(INDEX('Sample Tracker'!$C$6:$C$30,MATCH(0,IF('Sample Tracker'!$U$6:$U$30="x",COUNTIF(B$19:B23,'Sample Tracker'!$C$6:$C$30),""),0)),"")</f>
        <v>ERIC</v>
      </c>
      <c r="C24" s="207"/>
      <c r="D24" s="208" t="str">
        <f t="array" ref="D24">IFERROR(INDEX('Sample Tracker'!$C$6:$C$30,MATCH(0,IF('Sample Tracker'!$H$6:$H$30="x",COUNTIF(D$19:D23,'Sample Tracker'!$C$6:$C$30),""),0)),"")</f>
        <v/>
      </c>
      <c r="E24" s="207"/>
      <c r="F24" s="208" t="str">
        <f t="array" ref="F24">IFERROR(INDEX('Sample Tracker'!$C$6:$C$30,MATCH(0,IF('Sample Tracker'!$T$6:$T$30="x",COUNTIF(F$19:F23,'Sample Tracker'!$C$6:$C$30),""),0)),"")</f>
        <v/>
      </c>
      <c r="G24" s="207"/>
      <c r="H24" s="208" t="str">
        <f t="array" ref="H24">IFERROR(INDEX('Sample Tracker'!$C$6:$C$30,MATCH(0,IF('Sample Tracker'!$V$6:$V$30="x",COUNTIF(H$19:H23,'Sample Tracker'!$C$6:$C$30),""),0)),"")</f>
        <v/>
      </c>
      <c r="J24" s="208" t="str">
        <f t="array" ref="J24">IFERROR(INDEX('Sample Tracker'!$C$6:$C$30,MATCH(0,IF('Sample Tracker'!$G$6:$G$30="x",COUNTIF(J$19:J23,'Sample Tracker'!$C$6:$C$30),""),0)),"")</f>
        <v/>
      </c>
      <c r="K24" s="207"/>
      <c r="L24" s="208" t="str">
        <f t="array" ref="L24">IFERROR(INDEX('Sample Tracker'!$C$6:$C$30,MATCH(0,IF('Sample Tracker'!$N$6:$N$30="x",COUNTIF(L$19:L23,'Sample Tracker'!$C$6:$C$30),""),0)),"")</f>
        <v/>
      </c>
      <c r="M24" s="207"/>
      <c r="N24" s="208" t="str">
        <f t="array" ref="N24">IFERROR(INDEX('Sample Tracker'!$C$6:$C$30,MATCH(0,IF('Sample Tracker'!$P$6:$P$30="x",COUNTIF(N$19:N23,'Sample Tracker'!$C$6:$C$30),""),0)),"")</f>
        <v/>
      </c>
      <c r="O24" s="207"/>
      <c r="P24" s="208" t="str">
        <f t="array" ref="P24">IFERROR(INDEX('Sample Tracker'!$C$6:$C$30,MATCH(0,IF('Sample Tracker'!$Q$6:$Q$30="x",COUNTIF(P$19:P23,'Sample Tracker'!$C$6:$C$30),""),0)),"")</f>
        <v/>
      </c>
      <c r="Q24" s="207"/>
      <c r="R24" s="208" t="str">
        <f t="array" ref="R24">IFERROR(INDEX('Sample Tracker'!$C$6:$C$30,MATCH(0,IF('Sample Tracker'!$J$6:$J$30="x",COUNTIF(R$19:R23,'Sample Tracker'!$C$6:$C$30),""),0)),"")</f>
        <v/>
      </c>
      <c r="S24" s="47"/>
      <c r="T24" s="50"/>
      <c r="X24" s="7"/>
      <c r="Y24" s="7"/>
    </row>
    <row r="25" spans="2:25" s="51" customFormat="1" ht="33.75" customHeight="1" x14ac:dyDescent="0.3">
      <c r="B25" s="208" t="str">
        <f t="array" ref="B25">IFERROR(INDEX('Sample Tracker'!$C$6:$C$30,MATCH(0,IF('Sample Tracker'!$U$6:$U$30="x",COUNTIF(B$19:B24,'Sample Tracker'!$C$6:$C$30),""),0)),"")</f>
        <v/>
      </c>
      <c r="C25" s="207"/>
      <c r="D25" s="208" t="str">
        <f t="array" ref="D25">IFERROR(INDEX('Sample Tracker'!$C$6:$C$30,MATCH(0,IF('Sample Tracker'!$H$6:$H$30="x",COUNTIF(D$19:D24,'Sample Tracker'!$C$6:$C$30),""),0)),"")</f>
        <v/>
      </c>
      <c r="E25" s="207"/>
      <c r="F25" s="208" t="str">
        <f t="array" ref="F25">IFERROR(INDEX('Sample Tracker'!$C$6:$C$30,MATCH(0,IF('Sample Tracker'!$T$6:$T$30="x",COUNTIF(F$19:F24,'Sample Tracker'!$C$6:$C$30),""),0)),"")</f>
        <v/>
      </c>
      <c r="G25" s="207"/>
      <c r="H25" s="208" t="str">
        <f t="array" ref="H25">IFERROR(INDEX('Sample Tracker'!$C$6:$C$30,MATCH(0,IF('Sample Tracker'!$V$6:$V$30="x",COUNTIF(H$19:H24,'Sample Tracker'!$C$6:$C$30),""),0)),"")</f>
        <v/>
      </c>
      <c r="J25" s="208" t="str">
        <f t="array" ref="J25">IFERROR(INDEX('Sample Tracker'!$C$6:$C$30,MATCH(0,IF('Sample Tracker'!$G$6:$G$30="x",COUNTIF(J$19:J24,'Sample Tracker'!$C$6:$C$30),""),0)),"")</f>
        <v/>
      </c>
      <c r="K25" s="207"/>
      <c r="L25" s="208" t="str">
        <f t="array" ref="L25">IFERROR(INDEX('Sample Tracker'!$C$6:$C$30,MATCH(0,IF('Sample Tracker'!$N$6:$N$30="x",COUNTIF(L$19:L24,'Sample Tracker'!$C$6:$C$30),""),0)),"")</f>
        <v/>
      </c>
      <c r="M25" s="207"/>
      <c r="N25" s="208" t="str">
        <f t="array" ref="N25">IFERROR(INDEX('Sample Tracker'!$C$6:$C$30,MATCH(0,IF('Sample Tracker'!$P$6:$P$30="x",COUNTIF(N$19:N24,'Sample Tracker'!$C$6:$C$30),""),0)),"")</f>
        <v/>
      </c>
      <c r="O25" s="207"/>
      <c r="P25" s="208" t="str">
        <f t="array" ref="P25">IFERROR(INDEX('Sample Tracker'!$C$6:$C$30,MATCH(0,IF('Sample Tracker'!$Q$6:$Q$30="x",COUNTIF(P$19:P24,'Sample Tracker'!$C$6:$C$30),""),0)),"")</f>
        <v/>
      </c>
      <c r="Q25" s="207"/>
      <c r="R25" s="208" t="str">
        <f t="array" ref="R25">IFERROR(INDEX('Sample Tracker'!$C$6:$C$30,MATCH(0,IF('Sample Tracker'!$J$6:$J$30="x",COUNTIF(R$19:R24,'Sample Tracker'!$C$6:$C$30),""),0)),"")</f>
        <v/>
      </c>
      <c r="S25" s="47"/>
      <c r="T25" s="50"/>
      <c r="X25" s="7"/>
      <c r="Y25" s="7"/>
    </row>
    <row r="26" spans="2:25" s="51" customFormat="1" ht="33.75" customHeight="1" x14ac:dyDescent="0.3">
      <c r="B26" s="208" t="str">
        <f t="array" ref="B26">IFERROR(INDEX('Sample Tracker'!$C$6:$C$30,MATCH(0,IF('Sample Tracker'!$U$6:$U$30="x",COUNTIF(B$19:B25,'Sample Tracker'!$C$6:$C$30),""),0)),"")</f>
        <v/>
      </c>
      <c r="C26" s="207"/>
      <c r="D26" s="208" t="str">
        <f t="array" ref="D26">IFERROR(INDEX('Sample Tracker'!$C$6:$C$30,MATCH(0,IF('Sample Tracker'!$H$6:$H$30="x",COUNTIF(D$19:D25,'Sample Tracker'!$C$6:$C$30),""),0)),"")</f>
        <v/>
      </c>
      <c r="E26" s="207"/>
      <c r="F26" s="208" t="str">
        <f t="array" ref="F26">IFERROR(INDEX('Sample Tracker'!$C$6:$C$30,MATCH(0,IF('Sample Tracker'!$T$6:$T$30="x",COUNTIF(F$19:F25,'Sample Tracker'!$C$6:$C$30),""),0)),"")</f>
        <v/>
      </c>
      <c r="G26" s="207"/>
      <c r="H26" s="208" t="str">
        <f t="array" ref="H26">IFERROR(INDEX('Sample Tracker'!$C$6:$C$30,MATCH(0,IF('Sample Tracker'!$V$6:$V$30="x",COUNTIF(H$19:H25,'Sample Tracker'!$C$6:$C$30),""),0)),"")</f>
        <v/>
      </c>
      <c r="J26" s="208" t="str">
        <f t="array" ref="J26">IFERROR(INDEX('Sample Tracker'!$C$6:$C$30,MATCH(0,IF('Sample Tracker'!$G$6:$G$30="x",COUNTIF(J$19:J25,'Sample Tracker'!$C$6:$C$30),""),0)),"")</f>
        <v/>
      </c>
      <c r="K26" s="207"/>
      <c r="L26" s="208" t="str">
        <f t="array" ref="L26">IFERROR(INDEX('Sample Tracker'!$C$6:$C$30,MATCH(0,IF('Sample Tracker'!$N$6:$N$30="x",COUNTIF(L$19:L25,'Sample Tracker'!$C$6:$C$30),""),0)),"")</f>
        <v/>
      </c>
      <c r="M26" s="207"/>
      <c r="N26" s="208" t="str">
        <f t="array" ref="N26">IFERROR(INDEX('Sample Tracker'!$C$6:$C$30,MATCH(0,IF('Sample Tracker'!$P$6:$P$30="x",COUNTIF(N$19:N25,'Sample Tracker'!$C$6:$C$30),""),0)),"")</f>
        <v/>
      </c>
      <c r="O26" s="207"/>
      <c r="P26" s="208" t="str">
        <f t="array" ref="P26">IFERROR(INDEX('Sample Tracker'!$C$6:$C$30,MATCH(0,IF('Sample Tracker'!$Q$6:$Q$30="x",COUNTIF(P$19:P25,'Sample Tracker'!$C$6:$C$30),""),0)),"")</f>
        <v/>
      </c>
      <c r="Q26" s="207"/>
      <c r="R26" s="208" t="str">
        <f t="array" ref="R26">IFERROR(INDEX('Sample Tracker'!$C$6:$C$30,MATCH(0,IF('Sample Tracker'!$J$6:$J$30="x",COUNTIF(R$19:R25,'Sample Tracker'!$C$6:$C$30),""),0)),"")</f>
        <v/>
      </c>
      <c r="S26" s="47"/>
      <c r="T26" s="50"/>
      <c r="X26" s="7"/>
      <c r="Y26" s="7"/>
    </row>
    <row r="27" spans="2:25" s="51" customFormat="1" ht="33.75" customHeight="1" x14ac:dyDescent="0.3">
      <c r="B27" s="208" t="str">
        <f t="array" ref="B27">IFERROR(INDEX('Sample Tracker'!$C$6:$C$30,MATCH(0,IF('Sample Tracker'!$U$6:$U$30="x",COUNTIF(B$19:B26,'Sample Tracker'!$C$6:$C$30),""),0)),"")</f>
        <v/>
      </c>
      <c r="C27" s="207"/>
      <c r="D27" s="208" t="str">
        <f t="array" ref="D27">IFERROR(INDEX('Sample Tracker'!$C$6:$C$30,MATCH(0,IF('Sample Tracker'!$H$6:$H$30="x",COUNTIF(D$19:D26,'Sample Tracker'!$C$6:$C$30),""),0)),"")</f>
        <v/>
      </c>
      <c r="E27" s="207"/>
      <c r="F27" s="208" t="str">
        <f t="array" ref="F27">IFERROR(INDEX('Sample Tracker'!$C$6:$C$30,MATCH(0,IF('Sample Tracker'!$T$6:$T$30="x",COUNTIF(F$19:F26,'Sample Tracker'!$C$6:$C$30),""),0)),"")</f>
        <v/>
      </c>
      <c r="G27" s="207"/>
      <c r="H27" s="208" t="str">
        <f t="array" ref="H27">IFERROR(INDEX('Sample Tracker'!$C$6:$C$30,MATCH(0,IF('Sample Tracker'!$V$6:$V$30="x",COUNTIF(H$19:H26,'Sample Tracker'!$C$6:$C$30),""),0)),"")</f>
        <v/>
      </c>
      <c r="I27" s="200"/>
      <c r="J27" s="208" t="str">
        <f t="array" ref="J27">IFERROR(INDEX('Sample Tracker'!$C$6:$C$30,MATCH(0,IF('Sample Tracker'!$G$6:$G$30="x",COUNTIF(J$19:J26,'Sample Tracker'!$C$6:$C$30),""),0)),"")</f>
        <v/>
      </c>
      <c r="K27" s="207"/>
      <c r="L27" s="208" t="str">
        <f t="array" ref="L27">IFERROR(INDEX('Sample Tracker'!$C$6:$C$30,MATCH(0,IF('Sample Tracker'!$N$6:$N$30="x",COUNTIF(L$19:L26,'Sample Tracker'!$C$6:$C$30),""),0)),"")</f>
        <v/>
      </c>
      <c r="M27" s="207"/>
      <c r="N27" s="208" t="str">
        <f t="array" ref="N27">IFERROR(INDEX('Sample Tracker'!$C$6:$C$30,MATCH(0,IF('Sample Tracker'!$P$6:$P$30="x",COUNTIF(N$19:N26,'Sample Tracker'!$C$6:$C$30),""),0)),"")</f>
        <v/>
      </c>
      <c r="O27" s="207"/>
      <c r="P27" s="208" t="str">
        <f t="array" ref="P27">IFERROR(INDEX('Sample Tracker'!$C$6:$C$30,MATCH(0,IF('Sample Tracker'!$Q$6:$Q$30="x",COUNTIF(P$19:P26,'Sample Tracker'!$C$6:$C$30),""),0)),"")</f>
        <v/>
      </c>
      <c r="Q27" s="207"/>
      <c r="R27" s="208" t="str">
        <f t="array" ref="R27">IFERROR(INDEX('Sample Tracker'!$C$6:$C$30,MATCH(0,IF('Sample Tracker'!$J$6:$J$30="x",COUNTIF(R$19:R26,'Sample Tracker'!$C$6:$C$30),""),0)),"")</f>
        <v/>
      </c>
      <c r="S27" s="47"/>
      <c r="T27" s="50"/>
      <c r="X27" s="7"/>
      <c r="Y27" s="7"/>
    </row>
    <row r="28" spans="2:25" s="51" customFormat="1" ht="19.5" customHeight="1" x14ac:dyDescent="0.25">
      <c r="B28"/>
      <c r="C28"/>
      <c r="D28"/>
      <c r="E28"/>
      <c r="R28" s="189"/>
      <c r="S28" s="47"/>
      <c r="T28" s="50"/>
      <c r="X28" s="7"/>
      <c r="Y28" s="7"/>
    </row>
    <row r="29" spans="2:25" s="51" customFormat="1" ht="33.75" hidden="1" customHeight="1" x14ac:dyDescent="0.25">
      <c r="B29"/>
      <c r="C29"/>
      <c r="D29"/>
      <c r="E29"/>
      <c r="R29" s="189"/>
      <c r="S29" s="47"/>
      <c r="T29" s="50"/>
      <c r="X29" s="7"/>
      <c r="Y29" s="7"/>
    </row>
    <row r="30" spans="2:25" s="51" customFormat="1" ht="33.75" hidden="1" customHeight="1" x14ac:dyDescent="0.25">
      <c r="B30"/>
      <c r="C30"/>
      <c r="D30"/>
      <c r="E30"/>
      <c r="R30" s="203"/>
      <c r="S30" s="47"/>
      <c r="T30" s="50"/>
      <c r="X30" s="7"/>
      <c r="Y30" s="7"/>
    </row>
    <row r="31" spans="2:25" s="51" customFormat="1" ht="33.75" hidden="1" customHeight="1" x14ac:dyDescent="0.25">
      <c r="B31"/>
      <c r="C31"/>
      <c r="D31"/>
      <c r="E31"/>
      <c r="R31" s="204"/>
      <c r="S31" s="47"/>
      <c r="T31" s="50"/>
      <c r="X31" s="7"/>
      <c r="Y31" s="7"/>
    </row>
    <row r="32" spans="2:25" ht="26.1" hidden="1" customHeight="1" x14ac:dyDescent="0.25">
      <c r="F32"/>
      <c r="G32"/>
      <c r="H32"/>
      <c r="I32" s="177"/>
      <c r="R32" s="202"/>
      <c r="S32" s="79"/>
      <c r="X32" s="1"/>
      <c r="Y32" s="1"/>
    </row>
    <row r="33" spans="6:23" ht="21.9" hidden="1" customHeight="1" x14ac:dyDescent="0.25">
      <c r="F33"/>
      <c r="G33"/>
      <c r="H33"/>
      <c r="I33" s="131"/>
      <c r="R33" s="204"/>
      <c r="T33" s="4"/>
      <c r="U33" s="52"/>
      <c r="V33" s="52"/>
      <c r="W33" s="52"/>
    </row>
    <row r="34" spans="6:23" ht="25.5" hidden="1" customHeight="1" x14ac:dyDescent="0.25">
      <c r="F34"/>
      <c r="G34"/>
      <c r="H34"/>
      <c r="I34" s="201"/>
      <c r="R34"/>
      <c r="S34"/>
      <c r="T34" s="9"/>
      <c r="U34" s="52"/>
      <c r="V34" s="52"/>
      <c r="W34" s="52"/>
    </row>
    <row r="35" spans="6:23" ht="25.5" hidden="1" customHeight="1" x14ac:dyDescent="0.25">
      <c r="F35"/>
      <c r="G35"/>
      <c r="H35"/>
      <c r="I35" s="201"/>
      <c r="R35"/>
      <c r="S35"/>
      <c r="U35" s="52"/>
      <c r="V35" s="52"/>
      <c r="W35" s="52"/>
    </row>
    <row r="36" spans="6:23" ht="27.75" hidden="1" customHeight="1" x14ac:dyDescent="0.25">
      <c r="F36"/>
      <c r="G36"/>
      <c r="H36"/>
      <c r="I36" s="201"/>
      <c r="R36"/>
      <c r="S36"/>
      <c r="T36" s="52"/>
      <c r="U36" s="1"/>
      <c r="V36" s="1"/>
      <c r="W36" s="1"/>
    </row>
    <row r="37" spans="6:23" ht="13.5" hidden="1" customHeight="1" x14ac:dyDescent="0.25">
      <c r="T37" s="1"/>
      <c r="U37" s="52"/>
      <c r="V37" s="52"/>
      <c r="W37" s="52"/>
    </row>
    <row r="38" spans="6:23" s="1" customFormat="1" ht="13.8" hidden="1" x14ac:dyDescent="0.25">
      <c r="J38" s="7"/>
      <c r="K38" s="7"/>
      <c r="L38" s="7"/>
      <c r="M38" s="7"/>
      <c r="N38" s="7"/>
      <c r="O38" s="7"/>
      <c r="P38" s="7"/>
      <c r="Q38" s="7"/>
      <c r="R38" s="7"/>
      <c r="S38" s="7"/>
      <c r="T38" s="52"/>
      <c r="U38" s="52"/>
      <c r="V38" s="52"/>
      <c r="W38" s="52"/>
    </row>
    <row r="39" spans="6:23" s="1" customFormat="1" ht="13.8" hidden="1" x14ac:dyDescent="0.25">
      <c r="J39" s="7"/>
      <c r="K39" s="7"/>
      <c r="L39" s="7"/>
      <c r="M39" s="7"/>
      <c r="N39" s="7"/>
      <c r="O39" s="7"/>
      <c r="P39" s="7"/>
      <c r="Q39" s="7"/>
      <c r="R39" s="7"/>
      <c r="S39" s="7"/>
      <c r="T39" s="52"/>
      <c r="U39" s="52"/>
      <c r="V39" s="52"/>
      <c r="W39" s="52"/>
    </row>
    <row r="40" spans="6:23" s="1" customFormat="1" ht="13.8" hidden="1" x14ac:dyDescent="0.25">
      <c r="J40" s="7"/>
      <c r="K40" s="7"/>
      <c r="L40" s="7"/>
      <c r="M40" s="7"/>
      <c r="N40" s="7"/>
      <c r="O40" s="7"/>
      <c r="P40" s="7"/>
      <c r="Q40" s="7"/>
      <c r="R40" s="7"/>
      <c r="S40" s="7"/>
      <c r="T40" s="52"/>
      <c r="U40" s="52"/>
      <c r="V40" s="52"/>
      <c r="W40" s="52"/>
    </row>
    <row r="41" spans="6:23" s="1" customFormat="1" ht="13.8" hidden="1" x14ac:dyDescent="0.25">
      <c r="F41" s="52"/>
      <c r="G41" s="52"/>
      <c r="H41" s="52"/>
      <c r="I41" s="52"/>
      <c r="J41" s="50"/>
      <c r="K41" s="50"/>
      <c r="L41" s="50"/>
      <c r="M41" s="50"/>
      <c r="N41" s="50"/>
      <c r="O41" s="50"/>
      <c r="P41" s="50"/>
      <c r="Q41" s="50"/>
      <c r="R41" s="50"/>
      <c r="S41" s="50"/>
      <c r="T41" s="52"/>
      <c r="U41" s="52"/>
      <c r="V41" s="52"/>
      <c r="W41" s="52"/>
    </row>
    <row r="42" spans="6:23" s="1" customFormat="1" ht="13.8" hidden="1" x14ac:dyDescent="0.25">
      <c r="F42" s="52"/>
      <c r="G42" s="52"/>
      <c r="H42" s="52"/>
      <c r="I42" s="52"/>
      <c r="J42" s="50"/>
      <c r="K42" s="50"/>
      <c r="L42" s="50"/>
      <c r="M42" s="50"/>
      <c r="N42" s="50"/>
      <c r="O42" s="50"/>
      <c r="P42" s="50"/>
      <c r="Q42" s="50"/>
      <c r="R42" s="50"/>
      <c r="S42" s="50"/>
      <c r="T42" s="52"/>
      <c r="U42" s="52"/>
      <c r="V42" s="52"/>
      <c r="W42" s="52"/>
    </row>
    <row r="43" spans="6:23" s="1" customFormat="1" ht="13.8" hidden="1" x14ac:dyDescent="0.25">
      <c r="F43" s="52"/>
      <c r="G43" s="52"/>
      <c r="H43" s="52"/>
      <c r="I43" s="52"/>
      <c r="J43" s="50"/>
      <c r="K43" s="50"/>
      <c r="L43" s="50"/>
      <c r="M43" s="50"/>
      <c r="N43" s="50"/>
      <c r="O43" s="50"/>
      <c r="P43" s="50"/>
      <c r="Q43" s="50"/>
      <c r="R43" s="50"/>
      <c r="S43" s="50"/>
      <c r="T43" s="52"/>
      <c r="U43" s="52"/>
      <c r="V43" s="52"/>
      <c r="W43" s="52"/>
    </row>
    <row r="44" spans="6:23" s="1" customFormat="1" ht="13.8" hidden="1" x14ac:dyDescent="0.25">
      <c r="F44" s="52"/>
      <c r="G44" s="52"/>
      <c r="H44" s="52"/>
      <c r="I44" s="52"/>
      <c r="J44" s="50"/>
      <c r="K44" s="50"/>
      <c r="L44" s="50"/>
      <c r="M44" s="50"/>
      <c r="N44" s="50"/>
      <c r="O44" s="50"/>
      <c r="P44" s="50"/>
      <c r="Q44" s="50"/>
      <c r="R44" s="50"/>
      <c r="S44" s="50"/>
      <c r="T44" s="52"/>
      <c r="U44" s="43"/>
      <c r="V44" s="43"/>
      <c r="W44" s="43"/>
    </row>
  </sheetData>
  <sheetProtection selectLockedCells="1"/>
  <mergeCells count="8">
    <mergeCell ref="B18:H18"/>
    <mergeCell ref="J18:R18"/>
    <mergeCell ref="J2:R2"/>
    <mergeCell ref="J3:R5"/>
    <mergeCell ref="B4:C4"/>
    <mergeCell ref="B5:C5"/>
    <mergeCell ref="B7:H7"/>
    <mergeCell ref="J7:R7"/>
  </mergeCells>
  <conditionalFormatting sqref="U44:W1048576">
    <cfRule type="cellIs" dxfId="2" priority="3" operator="equal">
      <formula>4</formula>
    </cfRule>
    <cfRule type="cellIs" dxfId="1" priority="4" operator="equal">
      <formula>1</formula>
    </cfRule>
  </conditionalFormatting>
  <conditionalFormatting sqref="R32 R17">
    <cfRule type="containsBlanks" priority="1" stopIfTrue="1">
      <formula>LEN(TRIM(R17))=0</formula>
    </cfRule>
    <cfRule type="cellIs" dxfId="0" priority="2" operator="lessThan">
      <formula>15</formula>
    </cfRule>
  </conditionalFormatting>
  <printOptions horizontalCentered="1" verticalCentered="1"/>
  <pageMargins left="0.3" right="0.3" top="0.3" bottom="0.3" header="0.25" footer="0.25"/>
  <pageSetup scale="5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BA66A-1462-415B-A696-6AAECBF62883}">
  <sheetPr>
    <tabColor rgb="FFF0F3CD"/>
    <pageSetUpPr fitToPage="1"/>
  </sheetPr>
  <dimension ref="A1:O43"/>
  <sheetViews>
    <sheetView showGridLines="0" zoomScale="50" zoomScaleNormal="50" workbookViewId="0"/>
  </sheetViews>
  <sheetFormatPr defaultColWidth="0" defaultRowHeight="13.95" customHeight="1" zeroHeight="1" x14ac:dyDescent="0.25"/>
  <cols>
    <col min="1" max="1" width="2.25" style="14" customWidth="1"/>
    <col min="2" max="2" width="2.375" style="14" customWidth="1"/>
    <col min="3" max="5" width="26.375" style="21" customWidth="1"/>
    <col min="6" max="6" width="3.125" style="21" customWidth="1"/>
    <col min="7" max="7" width="27.375" style="21" customWidth="1"/>
    <col min="8" max="8" width="26.375" style="21" customWidth="1"/>
    <col min="9" max="9" width="26.375" style="14" customWidth="1"/>
    <col min="10" max="10" width="3.125" style="14" customWidth="1"/>
    <col min="11" max="13" width="26.375" style="14" customWidth="1"/>
    <col min="14" max="14" width="2.375" style="14" customWidth="1"/>
    <col min="15" max="15" width="3" style="14" customWidth="1"/>
    <col min="16" max="16384" width="8" style="14" hidden="1"/>
  </cols>
  <sheetData>
    <row r="1" spans="2:14" ht="13.2" customHeight="1" thickBot="1" x14ac:dyDescent="0.3"/>
    <row r="2" spans="2:14" ht="11.4" customHeight="1" thickTop="1" thickBot="1" x14ac:dyDescent="0.3">
      <c r="B2" s="10"/>
      <c r="C2" s="11"/>
      <c r="D2" s="11"/>
      <c r="E2" s="11"/>
      <c r="F2" s="11"/>
      <c r="G2" s="11"/>
      <c r="H2" s="11"/>
      <c r="I2" s="12"/>
      <c r="J2" s="12"/>
      <c r="K2" s="12"/>
      <c r="L2" s="12"/>
      <c r="M2" s="12"/>
      <c r="N2" s="13"/>
    </row>
    <row r="3" spans="2:14" ht="57.75" customHeight="1" thickBot="1" x14ac:dyDescent="0.3">
      <c r="B3" s="15"/>
      <c r="C3" s="60" t="s">
        <v>13</v>
      </c>
      <c r="D3" s="16"/>
      <c r="E3" s="16"/>
      <c r="F3" s="353"/>
      <c r="G3" s="353"/>
      <c r="H3" s="353"/>
      <c r="I3" s="17"/>
      <c r="J3" s="18"/>
      <c r="K3" s="98"/>
      <c r="L3" s="354" t="str">
        <f>'Sample Summary'!B5</f>
        <v>Room 23</v>
      </c>
      <c r="M3" s="354"/>
      <c r="N3" s="19"/>
    </row>
    <row r="4" spans="2:14" ht="55.5" customHeight="1" x14ac:dyDescent="0.25">
      <c r="B4" s="15"/>
      <c r="C4" s="61" t="s">
        <v>99</v>
      </c>
      <c r="D4" s="20"/>
      <c r="E4" s="20"/>
      <c r="I4" s="22"/>
      <c r="K4" s="355">
        <f>'Sample Summary'!B4</f>
        <v>43739</v>
      </c>
      <c r="L4" s="355"/>
      <c r="M4" s="355"/>
      <c r="N4" s="19"/>
    </row>
    <row r="5" spans="2:14" ht="13.5" customHeight="1" thickBot="1" x14ac:dyDescent="0.3">
      <c r="B5" s="15"/>
      <c r="C5" s="146"/>
      <c r="D5" s="141"/>
      <c r="E5" s="142"/>
      <c r="F5" s="22"/>
      <c r="G5" s="145"/>
      <c r="H5" s="141"/>
      <c r="I5" s="142"/>
      <c r="K5" s="141"/>
      <c r="L5" s="142"/>
      <c r="M5" s="143"/>
      <c r="N5" s="19"/>
    </row>
    <row r="6" spans="2:14" ht="44.25" customHeight="1" thickTop="1" thickBot="1" x14ac:dyDescent="0.3">
      <c r="B6" s="15"/>
      <c r="C6" s="356" t="s">
        <v>9</v>
      </c>
      <c r="D6" s="357"/>
      <c r="E6" s="358"/>
      <c r="F6" s="23"/>
      <c r="G6" s="359" t="s">
        <v>14</v>
      </c>
      <c r="H6" s="360"/>
      <c r="I6" s="361"/>
      <c r="J6" s="144"/>
      <c r="K6" s="362" t="s">
        <v>11</v>
      </c>
      <c r="L6" s="363"/>
      <c r="M6" s="364"/>
      <c r="N6" s="19"/>
    </row>
    <row r="7" spans="2:14" ht="14.4" thickTop="1" x14ac:dyDescent="0.25">
      <c r="B7" s="15"/>
      <c r="G7" s="24"/>
      <c r="H7" s="24"/>
      <c r="I7" s="22"/>
      <c r="N7" s="19"/>
    </row>
    <row r="8" spans="2:14" ht="29.25" customHeight="1" x14ac:dyDescent="0.25">
      <c r="B8" s="15"/>
      <c r="H8" s="25"/>
      <c r="N8" s="19"/>
    </row>
    <row r="9" spans="2:14" ht="29.25" customHeight="1" x14ac:dyDescent="0.25">
      <c r="B9" s="15"/>
      <c r="H9" s="24"/>
      <c r="I9" s="26"/>
      <c r="N9" s="19"/>
    </row>
    <row r="10" spans="2:14" ht="29.25" customHeight="1" x14ac:dyDescent="0.25">
      <c r="B10" s="15"/>
      <c r="H10" s="22"/>
      <c r="I10" s="26"/>
      <c r="N10" s="19"/>
    </row>
    <row r="11" spans="2:14" ht="29.25" customHeight="1" x14ac:dyDescent="0.25">
      <c r="B11" s="15"/>
      <c r="H11" s="22"/>
      <c r="I11" s="26"/>
      <c r="N11" s="19"/>
    </row>
    <row r="12" spans="2:14" ht="29.25" customHeight="1" x14ac:dyDescent="0.25">
      <c r="B12" s="15"/>
      <c r="H12" s="22"/>
      <c r="I12" s="26"/>
      <c r="N12" s="19"/>
    </row>
    <row r="13" spans="2:14" ht="29.25" customHeight="1" x14ac:dyDescent="0.25">
      <c r="B13" s="15"/>
      <c r="N13" s="19"/>
    </row>
    <row r="14" spans="2:14" ht="29.25" customHeight="1" x14ac:dyDescent="0.25">
      <c r="B14" s="15"/>
      <c r="N14" s="19"/>
    </row>
    <row r="15" spans="2:14" ht="29.25" customHeight="1" x14ac:dyDescent="0.25">
      <c r="B15" s="15"/>
      <c r="H15" s="14"/>
      <c r="N15" s="19"/>
    </row>
    <row r="16" spans="2:14" ht="29.25" customHeight="1" x14ac:dyDescent="0.25">
      <c r="B16" s="15"/>
      <c r="H16" s="14"/>
      <c r="N16" s="19"/>
    </row>
    <row r="17" spans="2:14" ht="29.25" customHeight="1" x14ac:dyDescent="0.25">
      <c r="B17" s="15"/>
      <c r="N17" s="19"/>
    </row>
    <row r="18" spans="2:14" ht="29.25" customHeight="1" x14ac:dyDescent="0.25">
      <c r="B18" s="15"/>
      <c r="N18" s="19"/>
    </row>
    <row r="19" spans="2:14" ht="29.25" customHeight="1" x14ac:dyDescent="0.25">
      <c r="B19" s="15"/>
      <c r="N19" s="19"/>
    </row>
    <row r="20" spans="2:14" ht="29.25" customHeight="1" x14ac:dyDescent="0.25">
      <c r="B20" s="15"/>
      <c r="N20" s="19"/>
    </row>
    <row r="21" spans="2:14" ht="14.4" thickBot="1" x14ac:dyDescent="0.3">
      <c r="B21" s="15"/>
      <c r="N21" s="19"/>
    </row>
    <row r="22" spans="2:14" ht="32.25" customHeight="1" thickTop="1" x14ac:dyDescent="0.25">
      <c r="B22" s="15"/>
      <c r="C22" s="147" t="s">
        <v>128</v>
      </c>
      <c r="D22" s="148"/>
      <c r="E22" s="149"/>
      <c r="F22" s="27"/>
      <c r="G22" s="156" t="s">
        <v>61</v>
      </c>
      <c r="H22" s="157"/>
      <c r="I22" s="158"/>
      <c r="J22" s="27"/>
      <c r="K22" s="132" t="s">
        <v>15</v>
      </c>
      <c r="L22" s="133"/>
      <c r="M22" s="134"/>
      <c r="N22" s="19"/>
    </row>
    <row r="23" spans="2:14" ht="32.25" customHeight="1" x14ac:dyDescent="0.25">
      <c r="B23" s="15"/>
      <c r="C23" s="150" t="s">
        <v>130</v>
      </c>
      <c r="D23" s="151"/>
      <c r="E23" s="152"/>
      <c r="F23" s="29"/>
      <c r="G23" s="159" t="s">
        <v>62</v>
      </c>
      <c r="H23" s="160"/>
      <c r="I23" s="161"/>
      <c r="J23" s="29"/>
      <c r="K23" s="135" t="s">
        <v>100</v>
      </c>
      <c r="L23" s="136"/>
      <c r="M23" s="137"/>
      <c r="N23" s="19"/>
    </row>
    <row r="24" spans="2:14" ht="32.25" customHeight="1" thickBot="1" x14ac:dyDescent="0.3">
      <c r="B24" s="15"/>
      <c r="C24" s="150" t="s">
        <v>129</v>
      </c>
      <c r="D24" s="151"/>
      <c r="E24" s="152"/>
      <c r="F24" s="29"/>
      <c r="G24" s="162" t="s">
        <v>103</v>
      </c>
      <c r="H24" s="163"/>
      <c r="I24" s="164"/>
      <c r="J24" s="29"/>
      <c r="K24" s="135" t="s">
        <v>102</v>
      </c>
      <c r="L24" s="136"/>
      <c r="M24" s="137"/>
      <c r="N24" s="19"/>
    </row>
    <row r="25" spans="2:14" ht="32.25" customHeight="1" thickTop="1" thickBot="1" x14ac:dyDescent="0.3">
      <c r="B25" s="15"/>
      <c r="C25" s="150" t="s">
        <v>131</v>
      </c>
      <c r="D25" s="151"/>
      <c r="E25" s="152"/>
      <c r="F25" s="29"/>
      <c r="G25" s="30"/>
      <c r="H25" s="28"/>
      <c r="I25" s="28"/>
      <c r="J25" s="29"/>
      <c r="K25" s="138" t="s">
        <v>101</v>
      </c>
      <c r="L25" s="139"/>
      <c r="M25" s="140"/>
      <c r="N25" s="19"/>
    </row>
    <row r="26" spans="2:14" ht="32.25" customHeight="1" thickTop="1" x14ac:dyDescent="0.25">
      <c r="B26" s="15"/>
      <c r="C26" s="150" t="s">
        <v>132</v>
      </c>
      <c r="D26" s="151"/>
      <c r="E26" s="152"/>
      <c r="F26" s="29"/>
      <c r="G26" s="29"/>
      <c r="H26" s="28"/>
      <c r="I26" s="28"/>
      <c r="J26" s="29"/>
      <c r="K26" s="29"/>
      <c r="L26" s="31"/>
      <c r="M26" s="31"/>
      <c r="N26" s="19"/>
    </row>
    <row r="27" spans="2:14" ht="6.75" customHeight="1" thickBot="1" x14ac:dyDescent="0.3">
      <c r="B27" s="15"/>
      <c r="C27" s="153"/>
      <c r="D27" s="154"/>
      <c r="E27" s="155"/>
      <c r="F27" s="32"/>
      <c r="G27" s="32"/>
      <c r="H27" s="32"/>
      <c r="I27" s="29"/>
      <c r="J27" s="29"/>
      <c r="K27" s="33"/>
      <c r="L27" s="29"/>
      <c r="M27" s="29"/>
      <c r="N27" s="19"/>
    </row>
    <row r="28" spans="2:14" ht="14.4" thickTop="1" x14ac:dyDescent="0.25">
      <c r="B28" s="15"/>
      <c r="C28" s="34"/>
      <c r="D28" s="34"/>
      <c r="E28" s="34"/>
      <c r="F28" s="14"/>
      <c r="G28" s="35"/>
      <c r="H28" s="35"/>
      <c r="I28" s="35"/>
      <c r="N28" s="19"/>
    </row>
    <row r="29" spans="2:14" ht="21.75" customHeight="1" x14ac:dyDescent="0.25">
      <c r="B29" s="15"/>
      <c r="C29" s="350" t="s">
        <v>9</v>
      </c>
      <c r="G29" s="351" t="s">
        <v>14</v>
      </c>
      <c r="K29" s="352" t="s">
        <v>16</v>
      </c>
      <c r="N29" s="19"/>
    </row>
    <row r="30" spans="2:14" ht="41.25" customHeight="1" x14ac:dyDescent="0.25">
      <c r="B30" s="15"/>
      <c r="C30" s="350"/>
      <c r="D30" s="62" t="s">
        <v>17</v>
      </c>
      <c r="G30" s="351"/>
      <c r="H30" s="62" t="s">
        <v>17</v>
      </c>
      <c r="K30" s="352"/>
      <c r="L30" s="62" t="s">
        <v>17</v>
      </c>
      <c r="N30" s="19"/>
    </row>
    <row r="31" spans="2:14" s="7" customFormat="1" ht="28.5" customHeight="1" x14ac:dyDescent="0.25">
      <c r="B31" s="36"/>
      <c r="C31" s="62" t="s">
        <v>33</v>
      </c>
      <c r="D31" s="96">
        <f>'Sample Tracker'!V33</f>
        <v>3</v>
      </c>
      <c r="E31" s="37"/>
      <c r="F31" s="37"/>
      <c r="G31" s="62" t="s">
        <v>33</v>
      </c>
      <c r="H31" s="97">
        <f>'Sample Tracker'!AC33</f>
        <v>5</v>
      </c>
      <c r="I31" s="63"/>
      <c r="J31" s="63"/>
      <c r="K31" s="62" t="s">
        <v>18</v>
      </c>
      <c r="L31" s="97">
        <f>COUNTIF('Sample Summary'!Q7:Q31,"Below")</f>
        <v>7</v>
      </c>
      <c r="N31" s="38"/>
    </row>
    <row r="32" spans="2:14" s="7" customFormat="1" ht="28.5" customHeight="1" x14ac:dyDescent="0.25">
      <c r="B32" s="36"/>
      <c r="C32" s="62" t="s">
        <v>34</v>
      </c>
      <c r="D32" s="96">
        <f>'Sample Tracker'!V34</f>
        <v>13</v>
      </c>
      <c r="E32" s="37"/>
      <c r="F32" s="37"/>
      <c r="G32" s="62" t="s">
        <v>34</v>
      </c>
      <c r="H32" s="97">
        <f>'Sample Tracker'!AC34</f>
        <v>6</v>
      </c>
      <c r="I32" s="63"/>
      <c r="J32" s="63"/>
      <c r="K32" s="62" t="s">
        <v>19</v>
      </c>
      <c r="L32" s="97">
        <f>COUNTIF('Sample Summary'!Q7:Q31,"On")</f>
        <v>6</v>
      </c>
      <c r="N32" s="38"/>
    </row>
    <row r="33" spans="2:14" s="7" customFormat="1" ht="28.5" customHeight="1" x14ac:dyDescent="0.25">
      <c r="B33" s="36"/>
      <c r="C33" s="62" t="s">
        <v>35</v>
      </c>
      <c r="D33" s="96">
        <f>'Sample Tracker'!V35</f>
        <v>9</v>
      </c>
      <c r="E33" s="37"/>
      <c r="F33" s="37"/>
      <c r="G33" s="62" t="s">
        <v>35</v>
      </c>
      <c r="H33" s="97">
        <f>'Sample Tracker'!AC35</f>
        <v>14</v>
      </c>
      <c r="I33" s="63"/>
      <c r="J33" s="63"/>
      <c r="K33" s="62" t="s">
        <v>20</v>
      </c>
      <c r="L33" s="97">
        <f>COUNTIF('Sample Summary'!Q7:Q31,"Above")</f>
        <v>12</v>
      </c>
      <c r="N33" s="38"/>
    </row>
    <row r="34" spans="2:14" s="7" customFormat="1" ht="14.4" thickBot="1" x14ac:dyDescent="0.3">
      <c r="B34" s="39"/>
      <c r="C34" s="40"/>
      <c r="D34" s="40"/>
      <c r="E34" s="40"/>
      <c r="F34" s="40"/>
      <c r="G34" s="40"/>
      <c r="H34" s="40"/>
      <c r="I34" s="41"/>
      <c r="J34" s="41"/>
      <c r="K34" s="41"/>
      <c r="L34" s="41"/>
      <c r="M34" s="41"/>
      <c r="N34" s="42"/>
    </row>
    <row r="35" spans="2:14" ht="14.4" thickTop="1" x14ac:dyDescent="0.25"/>
    <row r="36" spans="2:14" ht="13.8" hidden="1" x14ac:dyDescent="0.25"/>
    <row r="37" spans="2:14" ht="13.8" hidden="1" x14ac:dyDescent="0.25"/>
    <row r="38" spans="2:14" ht="13.8" hidden="1" x14ac:dyDescent="0.25"/>
    <row r="39" spans="2:14" ht="13.8" hidden="1" x14ac:dyDescent="0.25"/>
    <row r="40" spans="2:14" ht="13.8" hidden="1" x14ac:dyDescent="0.25"/>
    <row r="41" spans="2:14" ht="13.8" hidden="1" x14ac:dyDescent="0.25"/>
    <row r="42" spans="2:14" ht="13.8" hidden="1" x14ac:dyDescent="0.25">
      <c r="C42" s="14"/>
    </row>
    <row r="43" spans="2:14" ht="13.8" hidden="1" x14ac:dyDescent="0.25">
      <c r="C43" s="14"/>
    </row>
  </sheetData>
  <sheetProtection selectLockedCells="1"/>
  <mergeCells count="9">
    <mergeCell ref="C29:C30"/>
    <mergeCell ref="G29:G30"/>
    <mergeCell ref="K29:K30"/>
    <mergeCell ref="F3:H3"/>
    <mergeCell ref="L3:M3"/>
    <mergeCell ref="K4:M4"/>
    <mergeCell ref="C6:E6"/>
    <mergeCell ref="G6:I6"/>
    <mergeCell ref="K6:M6"/>
  </mergeCells>
  <printOptions horizontalCentered="1" verticalCentered="1"/>
  <pageMargins left="0.3" right="0.3" top="0.3" bottom="0.3" header="0.25" footer="0.25"/>
  <pageSetup scale="5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15</vt:i4>
      </vt:variant>
    </vt:vector>
  </HeadingPairs>
  <TitlesOfParts>
    <vt:vector size="24" baseType="lpstr">
      <vt:lpstr>Notes - Read First</vt:lpstr>
      <vt:lpstr>(1) Summary Sheet</vt:lpstr>
      <vt:lpstr>(2) Tracker</vt:lpstr>
      <vt:lpstr>Dictation Remediation</vt:lpstr>
      <vt:lpstr>(3) Dashboard</vt:lpstr>
      <vt:lpstr>Sample Summary</vt:lpstr>
      <vt:lpstr>Sample Tracker</vt:lpstr>
      <vt:lpstr>Sample Dictation Remediation</vt:lpstr>
      <vt:lpstr>Sample Dashboard</vt:lpstr>
      <vt:lpstr>'(1) Summary Sheet'!Print_Area</vt:lpstr>
      <vt:lpstr>'(2) Tracker'!Print_Area</vt:lpstr>
      <vt:lpstr>'(3) Dashboard'!Print_Area</vt:lpstr>
      <vt:lpstr>'Dictation Remediation'!Print_Area</vt:lpstr>
      <vt:lpstr>'Notes - Read First'!Print_Area</vt:lpstr>
      <vt:lpstr>'Sample Dashboard'!Print_Area</vt:lpstr>
      <vt:lpstr>'Sample Dictation Remediation'!Print_Area</vt:lpstr>
      <vt:lpstr>'Sample Summary'!Print_Area</vt:lpstr>
      <vt:lpstr>'Sample Tracker'!Print_Area</vt:lpstr>
      <vt:lpstr>'(1) Summary Sheet'!Print_Titles</vt:lpstr>
      <vt:lpstr>'(2) Tracker'!Print_Titles</vt:lpstr>
      <vt:lpstr>'Dictation Remediation'!Print_Titles</vt:lpstr>
      <vt:lpstr>'Sample Dictation Remediation'!Print_Titles</vt:lpstr>
      <vt:lpstr>'Sample Summary'!Print_Titles</vt:lpstr>
      <vt:lpstr>'Sample Tracker'!Print_Titles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Maggie Dillier</dc:creator>
  <cp:lastModifiedBy>Maggie Dillier</cp:lastModifiedBy>
  <cp:lastPrinted>2019-08-11T00:40:22Z</cp:lastPrinted>
  <dcterms:created xsi:type="dcterms:W3CDTF">2018-08-06T22:13:02Z</dcterms:created>
  <dcterms:modified xsi:type="dcterms:W3CDTF">2022-10-14T20:27:44Z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78f163d-b65b-4825-bb7d-e126b313e528_Enabled">
    <vt:lpwstr>True</vt:lpwstr>
  </property>
  <property fmtid="{D5CDD505-2E9C-101B-9397-08002B2CF9AE}" pid="3" name="MSIP_Label_e78f163d-b65b-4825-bb7d-e126b313e528_SiteId">
    <vt:lpwstr>8af5a2b6-e9d0-433b-a541-dcc72e3b3f60</vt:lpwstr>
  </property>
  <property fmtid="{D5CDD505-2E9C-101B-9397-08002B2CF9AE}" pid="4" name="MSIP_Label_e78f163d-b65b-4825-bb7d-e126b313e528_Owner">
    <vt:lpwstr>Magdalyn.Dillier@lawrence.k12.ma.us</vt:lpwstr>
  </property>
  <property fmtid="{D5CDD505-2E9C-101B-9397-08002B2CF9AE}" pid="5" name="MSIP_Label_e78f163d-b65b-4825-bb7d-e126b313e528_SetDate">
    <vt:lpwstr>2019-08-09T14:42:57.9065151Z</vt:lpwstr>
  </property>
  <property fmtid="{D5CDD505-2E9C-101B-9397-08002B2CF9AE}" pid="6" name="MSIP_Label_e78f163d-b65b-4825-bb7d-e126b313e528_Name">
    <vt:lpwstr>Public</vt:lpwstr>
  </property>
  <property fmtid="{D5CDD505-2E9C-101B-9397-08002B2CF9AE}" pid="7" name="MSIP_Label_e78f163d-b65b-4825-bb7d-e126b313e528_Application">
    <vt:lpwstr>Microsoft Azure Information Protection</vt:lpwstr>
  </property>
  <property fmtid="{D5CDD505-2E9C-101B-9397-08002B2CF9AE}" pid="8" name="MSIP_Label_e78f163d-b65b-4825-bb7d-e126b313e528_ActionId">
    <vt:lpwstr>f7dc8896-1625-49ef-8b55-481458ea7b91</vt:lpwstr>
  </property>
  <property fmtid="{D5CDD505-2E9C-101B-9397-08002B2CF9AE}" pid="9" name="MSIP_Label_e78f163d-b65b-4825-bb7d-e126b313e528_Extended_MSFT_Method">
    <vt:lpwstr>Manual</vt:lpwstr>
  </property>
  <property fmtid="{D5CDD505-2E9C-101B-9397-08002B2CF9AE}" pid="10" name="Sensitivity">
    <vt:lpwstr>Public</vt:lpwstr>
  </property>
</Properties>
</file>